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601" activeTab="0"/>
  </bookViews>
  <sheets>
    <sheet name="PROTOKÓŁ" sheetId="1" r:id="rId1"/>
    <sheet name="TS" sheetId="2" r:id="rId2"/>
    <sheet name="TJ" sheetId="3" r:id="rId3"/>
    <sheet name="TM" sheetId="4" r:id="rId4"/>
    <sheet name="TD" sheetId="5" r:id="rId5"/>
    <sheet name="TP" sheetId="6" r:id="rId6"/>
    <sheet name="TN" sheetId="7" r:id="rId7"/>
    <sheet name="Stałe" sheetId="8" r:id="rId8"/>
  </sheets>
  <definedNames>
    <definedName name="_xlnm.Print_Area" localSheetId="2">'TJ'!$A:$P</definedName>
    <definedName name="_xlnm.Print_Area" localSheetId="1">'TS'!$A:$P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<sst xmlns="http://schemas.openxmlformats.org/spreadsheetml/2006/main" count="271" uniqueCount="125">
  <si>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</si>
  <si>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</si>
  <si>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</si>
  <si>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</si>
  <si>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</si>
  <si>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</si>
  <si>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</si>
  <si>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</si>
  <si>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</si>
  <si>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</si>
  <si>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</si>
  <si>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</si>
  <si>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</si>
  <si>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</si>
  <si>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</si>
  <si>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</si>
  <si>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</si>
  <si>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</si>
  <si>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</si>
  <si>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</si>
  <si>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</si>
  <si>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</si>
  <si>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</si>
  <si>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</si>
  <si>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</si>
  <si>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t>Kuryło Mateusz
Kobiałka Dawid</t>
  </si>
  <si>
    <t>SP2 Lwówek Śląski</t>
  </si>
  <si>
    <t>Mazur Paweł
Bieliński Paweł</t>
  </si>
  <si>
    <t>Kurlej Tomasz
Pawłowicz Maciej</t>
  </si>
  <si>
    <t>Wesołowska Angelika
Seehafer Adriana</t>
  </si>
  <si>
    <t>KTK "Łapiguz" Siedlęcin</t>
  </si>
  <si>
    <t>Niziurski Mateusz
Wesołowski Krzysztof</t>
  </si>
  <si>
    <t>Łysoń Paulina
Dorsz Katarzyna</t>
  </si>
  <si>
    <t>Wleń</t>
  </si>
  <si>
    <t>Białek Przemysław
Gorny Kajtek</t>
  </si>
  <si>
    <t>Ino-Top PTSM Zgorzelec</t>
  </si>
  <si>
    <t>Lasota Ola
Zdzitowiecka Magdalena</t>
  </si>
  <si>
    <t>Sokołowski Mateusz
Pawłowski Piotr</t>
  </si>
  <si>
    <t>Karpowicz Paulina
Rogowska Agata</t>
  </si>
  <si>
    <t>Litke Dominika
Szawel Małgorzata
Idzik Agnieszka</t>
  </si>
  <si>
    <t>Wekłyk Jacek
Jastrabowicz Karol</t>
  </si>
  <si>
    <t>Wysoczański Sebastian
Turowska Monika</t>
  </si>
  <si>
    <t>Filipiak Łukasz
Jastrabowicz Filip</t>
  </si>
  <si>
    <t>Ożogowski Grzegorz
Leszczyński Kacper</t>
  </si>
  <si>
    <t>Piżuk Paweł
Kaszuba Kuba</t>
  </si>
  <si>
    <t>Rokicki Dawid
Tyka Rafał</t>
  </si>
  <si>
    <t>PK</t>
  </si>
  <si>
    <t>Kusz Jarosław
Niziurski Patryk</t>
  </si>
  <si>
    <t>abs</t>
  </si>
  <si>
    <t>nkl</t>
  </si>
  <si>
    <t>Petela Marcin</t>
  </si>
  <si>
    <t>Pawłowicz Adam
Lipiński Damian</t>
  </si>
  <si>
    <t>Mazur Krzysztof
Jarząbek Łukasz</t>
  </si>
  <si>
    <t>Mazan Bartłomiej
Maślak Marek</t>
  </si>
  <si>
    <t>"Wiking" Szczecin</t>
  </si>
  <si>
    <t>Małek Jacek
Bartusz Rafał</t>
  </si>
  <si>
    <t>Gimnazjum Bolków</t>
  </si>
  <si>
    <t>Rabiko Marta
Karwowska Justyna</t>
  </si>
  <si>
    <t>Smogorzewska Paulina
Domaszewicz Przemysław</t>
  </si>
  <si>
    <t>ZSO Kowary</t>
  </si>
  <si>
    <t>Miłkowska Dagmara
Kompani Roxana</t>
  </si>
  <si>
    <t>Misiewicz Marcin
Wąsowski Bartłomiej</t>
  </si>
  <si>
    <t>Oleksy Marcin
Dubowik Ignac</t>
  </si>
  <si>
    <t>Lachowiecki Jakub</t>
  </si>
  <si>
    <t>PTTK Strzelin</t>
  </si>
  <si>
    <t>Skrocki Patryk
Krasel Grzegorz</t>
  </si>
  <si>
    <t>Mikułko Magdalena
Krzos Ola</t>
  </si>
  <si>
    <t>Kubis Tomasz
Karpiszyn Tomasz</t>
  </si>
  <si>
    <t>SP 2 Lwówek Śląski</t>
  </si>
  <si>
    <t>Kryszak Piotr
Kryszak Magdalena</t>
  </si>
  <si>
    <t>ind.</t>
  </si>
  <si>
    <t>Sławiński Henryk
Sławiński Tadeusz</t>
  </si>
  <si>
    <t>PTSM Lubań</t>
  </si>
  <si>
    <t>Lucima Krzysztof
Wieszaczewski Jacek</t>
  </si>
  <si>
    <t>Prawelski Tadeusz
Sadowski Tadeusz</t>
  </si>
  <si>
    <t>InO-TOP PTSM Z-c
ZSO Kowary</t>
  </si>
  <si>
    <t>Drewniak Wiesław</t>
  </si>
  <si>
    <t>Zapotoczny Arkadiusz</t>
  </si>
  <si>
    <t>Zając Michał
Świdnicki Maciek</t>
  </si>
  <si>
    <t>INO-TOP PTSM Z-c</t>
  </si>
  <si>
    <t>Klimczuk Krzysztof
Wiktor Sergiusz</t>
  </si>
  <si>
    <t>Lucima Mariusz
Lucima Janusz</t>
  </si>
  <si>
    <t xml:space="preserve">PTTK Strzelin </t>
  </si>
  <si>
    <t>Sławiński Jacek
Wójcicki Krzysztof</t>
  </si>
  <si>
    <t>Stańczyk Jacek
Szestak Damian</t>
  </si>
  <si>
    <t>Maślak Marek
Mazan Bartłomiej</t>
  </si>
  <si>
    <t>Zachowiecki Jakub</t>
  </si>
  <si>
    <t>Idzik Paweł</t>
  </si>
  <si>
    <t>Miaśkiewicz Krzysztof</t>
  </si>
  <si>
    <t>Orientop Wrocław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</si>
  <si>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 xml:space="preserve">TERMIN  I  MIEJSCE: </t>
    </r>
    <r>
      <rPr>
        <sz val="12"/>
        <rFont val="Times New Roman"/>
        <family val="1"/>
      </rPr>
      <t>18 – 19 marzec 2006 r. w Siedlęcinie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</si>
  <si>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Klub Turystyki Kwalifikowanej „ŁAPIGUZ” Siedlęcin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</si>
  <si>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</si>
  <si>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PTTK Oddział „Sudety Zachodnie” w Jeleniej Górze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</si>
  <si>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Powiatowe Zrzeszenie LZS w Jeleniej Górze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</si>
  <si>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Gminny Ludowy Klub Sportowy „Jeżów Sudecki” w Jeżowie Sudeckim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</si>
  <si>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Urząd Gminy w Jeżowie Sudeckim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</si>
  <si>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Rada Sołecka w Siedlęcinie</t>
    </r>
  </si>
  <si>
    <t xml:space="preserve">Etap I kat. TJ „Szybowcowy korytarzyk” Autor: Marek Wąsowski </t>
  </si>
  <si>
    <t>5.  KLASYFIKACJE:</t>
  </si>
  <si>
    <r>
      <t xml:space="preserve">7.  WARUNKI ATMOSFERYCZNE: </t>
    </r>
    <r>
      <rPr>
        <sz val="12"/>
        <rFont val="Times New Roman"/>
        <family val="1"/>
      </rPr>
      <t>zawody odbyły się w trudnych, zimowych warunkach atmosferycznych.</t>
    </r>
  </si>
  <si>
    <r>
      <t>8.  SĘDZIOWANIE I PUNKTACJA:</t>
    </r>
    <r>
      <rPr>
        <sz val="12"/>
        <rFont val="Times New Roman"/>
        <family val="1"/>
      </rPr>
      <t xml:space="preserve"> zgodnie z Zasadami Punktacji ZG PTTK.</t>
    </r>
  </si>
  <si>
    <t>9.  ZESPÓŁ ORGANIZATORÓW:</t>
  </si>
  <si>
    <t>Kierownik Zawodów: Adam Rodziewicz (PInO)</t>
  </si>
  <si>
    <t>Sędzia Główny: Marek Wąsowski (PInO)</t>
  </si>
  <si>
    <t>Sekretariat, sędziowanie: Barbara Patlewicz</t>
  </si>
  <si>
    <t>Transport, wycieczka krajoznawcza, sędziowanie: Bożena Matuszewska</t>
  </si>
  <si>
    <t>Sędziowanie: Jaźwa Aleksandra,</t>
  </si>
  <si>
    <t>10. PROTESTY:</t>
  </si>
  <si>
    <t>Na imprezie nie wybrano Komisji Odwoławczej. W trakcie zawodów nie wpłynął żaden  protest.</t>
  </si>
  <si>
    <t>KIEROWNIK ZAWODÓW</t>
  </si>
  <si>
    <t>SĘDZIA GŁÓWNY</t>
  </si>
  <si>
    <t xml:space="preserve">      Adam Rodziewicz</t>
  </si>
  <si>
    <t xml:space="preserve">   Marek Wąsowski</t>
  </si>
  <si>
    <r>
      <t xml:space="preserve">    4. ETAPY: </t>
    </r>
    <r>
      <rPr>
        <sz val="12"/>
        <rFont val="Times New Roman"/>
        <family val="1"/>
      </rPr>
      <t>Etap I kat. TS „W drodze na krzyż” Autor: Marek Wąsowski</t>
    </r>
  </si>
  <si>
    <t xml:space="preserve">      Etap I kat. TM „Gapy” Autor: Tadeusz Łozowski</t>
  </si>
  <si>
    <t xml:space="preserve">      Etap I kat. TD „Gapy” Autor: Tadeusz Łozowski</t>
  </si>
  <si>
    <t xml:space="preserve">      Etap II kat. TS „Szybowcowy korytarzyk” Autor: Marek Wąsowski</t>
  </si>
  <si>
    <t xml:space="preserve">      Etap II kat. TJ „W drodze na krzyż” Autor: Marek Wąsowski</t>
  </si>
  <si>
    <t xml:space="preserve">      Etap II kat. TM „Tarcza” Autor: Tadeusz Łozowski</t>
  </si>
  <si>
    <t xml:space="preserve">      Etap II kat. TD „Korytarz” Autor: Tadeusz Łozowski</t>
  </si>
  <si>
    <t xml:space="preserve">      Etap III kat. TS/TJ/TN (nocny) „Na drugim końcu świata” Autor: Damian Krajniak</t>
  </si>
  <si>
    <t>W trakcie zawodów obowiązywała tylko klasyfikacja zespołowa - suma pkt. przeliczeniowych
zdobytych przez zespół w 3 (2) etapach. Dodatkowo z odrębną klasyfikacją przeprowadzono
etap nocny dla uczestników z kategorii TM i TD określony jako kategoria TN.</t>
  </si>
  <si>
    <r>
      <t xml:space="preserve">6.  UCZESTNICTWO: </t>
    </r>
    <r>
      <rPr>
        <sz val="12"/>
        <rFont val="Times New Roman"/>
        <family val="1"/>
      </rPr>
      <t>do zawodów zgłosiło udział 97 uczestników. Wystartowało:
13 zawodników w kat. TS, 11 zawodników w kat. TJ, 24 zawodników w kat. TM,
37 w kat. TD, 4 w kat. TP oraz 15 w kat. TN. Razem wystartowało 104 zawodników.</t>
    </r>
  </si>
  <si>
    <t>Budowa tras: Marek Wąsowski (PInO), Damian Krajniak (PInO), Łozowski Tadeusz
pod kierunkiem Adama Rodziewicza (PInO)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</si>
</sst>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>
      <alignment horizontal="centerContinuous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textRotation="90" wrapText="1"/>
    </xf>
    <xf numFmtId="2" fontId="4" fillId="3" borderId="1" xfId="0" applyNumberFormat="1" applyFont="1" applyFill="1" applyBorder="1" applyAlignment="1">
      <alignment horizontal="center" vertical="center" textRotation="90" wrapText="1"/>
    </xf>
    <xf numFmtId="49" fontId="4" fillId="3" borderId="0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Continuous" vertical="center" wrapText="1"/>
    </xf>
    <xf numFmtId="1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>
      <alignment horizontal="centerContinuous" vertical="center" wrapText="1"/>
    </xf>
    <xf numFmtId="2" fontId="1" fillId="0" borderId="1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2" fontId="1" fillId="2" borderId="7" xfId="0" applyNumberFormat="1" applyFont="1" applyFill="1" applyBorder="1" applyAlignment="1">
      <alignment horizontal="centerContinuous" vertical="center" wrapText="1"/>
    </xf>
    <xf numFmtId="2" fontId="1" fillId="2" borderId="8" xfId="0" applyNumberFormat="1" applyFont="1" applyFill="1" applyBorder="1" applyAlignment="1">
      <alignment horizontal="centerContinuous" vertical="center" wrapText="1"/>
    </xf>
    <xf numFmtId="49" fontId="4" fillId="2" borderId="9" xfId="0" applyNumberFormat="1" applyFont="1" applyFill="1" applyBorder="1" applyAlignment="1">
      <alignment horizontal="center" vertical="center" textRotation="90" wrapText="1"/>
    </xf>
    <xf numFmtId="2" fontId="4" fillId="2" borderId="9" xfId="0" applyNumberFormat="1" applyFont="1" applyFill="1" applyBorder="1" applyAlignment="1">
      <alignment horizontal="center" vertical="center" textRotation="90" wrapText="1"/>
    </xf>
    <xf numFmtId="49" fontId="4" fillId="2" borderId="10" xfId="0" applyNumberFormat="1" applyFont="1" applyFill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2" fontId="4" fillId="2" borderId="1" xfId="0" applyNumberFormat="1" applyFont="1" applyFill="1" applyBorder="1" applyAlignment="1">
      <alignment horizontal="center" vertical="center" textRotation="90" wrapText="1"/>
    </xf>
    <xf numFmtId="49" fontId="4" fillId="2" borderId="11" xfId="0" applyNumberFormat="1" applyFont="1" applyFill="1" applyBorder="1" applyAlignment="1">
      <alignment horizontal="center" vertical="center" textRotation="90" wrapText="1"/>
    </xf>
    <xf numFmtId="2" fontId="4" fillId="2" borderId="11" xfId="0" applyNumberFormat="1" applyFont="1" applyFill="1" applyBorder="1" applyAlignment="1">
      <alignment horizontal="center" vertical="center" textRotation="90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left" vertical="center" wrapText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4"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indent="2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2" borderId="12" xfId="0" applyNumberFormat="1" applyFont="1" applyFill="1" applyBorder="1" applyAlignment="1">
      <alignment horizontal="center" vertical="center" textRotation="90" wrapText="1"/>
    </xf>
    <xf numFmtId="0" fontId="0" fillId="2" borderId="13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textRotation="90" wrapText="1"/>
    </xf>
    <xf numFmtId="0" fontId="0" fillId="2" borderId="16" xfId="0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G49" sqref="G49"/>
    </sheetView>
  </sheetViews>
  <sheetFormatPr defaultColWidth="9.00390625" defaultRowHeight="12.75"/>
  <cols>
    <col min="9" max="9" width="11.875" style="0" customWidth="1"/>
  </cols>
  <sheetData>
    <row r="1" ht="15.75">
      <c r="A1" s="80" t="s">
        <v>90</v>
      </c>
    </row>
    <row r="2" ht="1.5" customHeight="1">
      <c r="A2" s="81"/>
    </row>
    <row r="3" ht="15.75">
      <c r="A3" s="80" t="s">
        <v>91</v>
      </c>
    </row>
    <row r="4" ht="2.25" customHeight="1">
      <c r="A4" s="81"/>
    </row>
    <row r="5" ht="15.75">
      <c r="A5" s="80" t="s">
        <v>92</v>
      </c>
    </row>
    <row r="6" ht="15.75">
      <c r="A6" s="82" t="s">
        <v>93</v>
      </c>
    </row>
    <row r="7" ht="15.75">
      <c r="A7" s="82" t="s">
        <v>94</v>
      </c>
    </row>
    <row r="8" ht="15.75">
      <c r="A8" s="82" t="s">
        <v>95</v>
      </c>
    </row>
    <row r="9" ht="15.75">
      <c r="A9" s="82" t="s">
        <v>96</v>
      </c>
    </row>
    <row r="10" ht="15.75">
      <c r="A10" s="82" t="s">
        <v>97</v>
      </c>
    </row>
    <row r="11" ht="2.25" customHeight="1">
      <c r="A11" s="83"/>
    </row>
    <row r="12" ht="15.75">
      <c r="A12" s="79" t="s">
        <v>114</v>
      </c>
    </row>
    <row r="13" ht="15.75">
      <c r="A13" s="84" t="s">
        <v>98</v>
      </c>
    </row>
    <row r="14" spans="1:9" ht="15.75">
      <c r="A14" s="94" t="s">
        <v>115</v>
      </c>
      <c r="B14" s="91"/>
      <c r="C14" s="91"/>
      <c r="D14" s="91"/>
      <c r="E14" s="91"/>
      <c r="F14" s="91"/>
      <c r="G14" s="91"/>
      <c r="H14" s="91"/>
      <c r="I14" s="91"/>
    </row>
    <row r="15" ht="15.75">
      <c r="A15" s="88" t="s">
        <v>116</v>
      </c>
    </row>
    <row r="16" spans="1:2" ht="15.75">
      <c r="A16" s="88" t="s">
        <v>117</v>
      </c>
      <c r="B16" s="87"/>
    </row>
    <row r="17" ht="15.75">
      <c r="A17" s="88" t="s">
        <v>118</v>
      </c>
    </row>
    <row r="18" spans="1:9" ht="15.75">
      <c r="A18" s="95" t="s">
        <v>119</v>
      </c>
      <c r="B18" s="96"/>
      <c r="C18" s="96"/>
      <c r="D18" s="96"/>
      <c r="E18" s="96"/>
      <c r="F18" s="96"/>
      <c r="G18" s="96"/>
      <c r="H18" s="96"/>
      <c r="I18" s="96"/>
    </row>
    <row r="19" spans="1:9" ht="15.75">
      <c r="A19" s="94" t="s">
        <v>120</v>
      </c>
      <c r="B19" s="91"/>
      <c r="C19" s="91"/>
      <c r="D19" s="91"/>
      <c r="E19" s="91"/>
      <c r="F19" s="91"/>
      <c r="G19" s="91"/>
      <c r="H19" s="91"/>
      <c r="I19" s="91"/>
    </row>
    <row r="20" spans="1:9" ht="15.75">
      <c r="A20" s="94" t="s">
        <v>121</v>
      </c>
      <c r="B20" s="91"/>
      <c r="C20" s="91"/>
      <c r="D20" s="91"/>
      <c r="E20" s="91"/>
      <c r="F20" s="91"/>
      <c r="G20" s="91"/>
      <c r="H20" s="91"/>
      <c r="I20" s="91"/>
    </row>
    <row r="21" ht="3" customHeight="1">
      <c r="A21" s="85"/>
    </row>
    <row r="22" ht="15.75">
      <c r="A22" s="79" t="s">
        <v>99</v>
      </c>
    </row>
    <row r="23" spans="1:9" ht="47.25" customHeight="1">
      <c r="A23" s="90" t="s">
        <v>122</v>
      </c>
      <c r="B23" s="91"/>
      <c r="C23" s="91"/>
      <c r="D23" s="91"/>
      <c r="E23" s="91"/>
      <c r="F23" s="91"/>
      <c r="G23" s="91"/>
      <c r="H23" s="91"/>
      <c r="I23" s="91"/>
    </row>
    <row r="24" ht="2.25" customHeight="1">
      <c r="A24" s="83"/>
    </row>
    <row r="25" spans="1:9" ht="47.25" customHeight="1">
      <c r="A25" s="93" t="s">
        <v>123</v>
      </c>
      <c r="B25" s="91"/>
      <c r="C25" s="91"/>
      <c r="D25" s="91"/>
      <c r="E25" s="91"/>
      <c r="F25" s="91"/>
      <c r="G25" s="91"/>
      <c r="H25" s="91"/>
      <c r="I25" s="91"/>
    </row>
    <row r="26" ht="3" customHeight="1">
      <c r="A26" s="81"/>
    </row>
    <row r="27" spans="1:9" ht="30.75" customHeight="1">
      <c r="A27" s="93" t="s">
        <v>100</v>
      </c>
      <c r="B27" s="91"/>
      <c r="C27" s="91"/>
      <c r="D27" s="91"/>
      <c r="E27" s="91"/>
      <c r="F27" s="91"/>
      <c r="G27" s="91"/>
      <c r="H27" s="91"/>
      <c r="I27" s="91"/>
    </row>
    <row r="28" ht="2.25" customHeight="1">
      <c r="A28" s="81"/>
    </row>
    <row r="29" ht="15.75">
      <c r="A29" s="79" t="s">
        <v>101</v>
      </c>
    </row>
    <row r="30" ht="1.5" customHeight="1">
      <c r="A30" s="86"/>
    </row>
    <row r="31" ht="15.75">
      <c r="A31" s="79" t="s">
        <v>102</v>
      </c>
    </row>
    <row r="32" ht="15.75">
      <c r="A32" s="85" t="s">
        <v>103</v>
      </c>
    </row>
    <row r="33" ht="15.75">
      <c r="A33" s="85" t="s">
        <v>104</v>
      </c>
    </row>
    <row r="34" spans="1:9" ht="31.5" customHeight="1">
      <c r="A34" s="90" t="s">
        <v>124</v>
      </c>
      <c r="B34" s="91"/>
      <c r="C34" s="91"/>
      <c r="D34" s="91"/>
      <c r="E34" s="91"/>
      <c r="F34" s="91"/>
      <c r="G34" s="91"/>
      <c r="H34" s="91"/>
      <c r="I34" s="91"/>
    </row>
    <row r="35" ht="15.75">
      <c r="A35" s="88" t="s">
        <v>105</v>
      </c>
    </row>
    <row r="36" ht="15.75">
      <c r="A36" s="88" t="s">
        <v>106</v>
      </c>
    </row>
    <row r="37" ht="15.75">
      <c r="A37" s="88" t="s">
        <v>107</v>
      </c>
    </row>
    <row r="38" ht="2.25" customHeight="1">
      <c r="A38" s="83"/>
    </row>
    <row r="39" ht="15.75">
      <c r="A39" s="89" t="s">
        <v>108</v>
      </c>
    </row>
    <row r="40" ht="15.75">
      <c r="A40" s="88" t="s">
        <v>109</v>
      </c>
    </row>
    <row r="41" ht="15.75">
      <c r="A41" s="84"/>
    </row>
    <row r="42" ht="15.75">
      <c r="A42" s="84"/>
    </row>
    <row r="43" ht="15.75">
      <c r="A43" s="84"/>
    </row>
    <row r="44" ht="15.75">
      <c r="A44" s="84"/>
    </row>
    <row r="45" ht="15.75">
      <c r="A45" s="84"/>
    </row>
    <row r="46" spans="1:6" ht="15.75">
      <c r="A46" s="84" t="s">
        <v>110</v>
      </c>
      <c r="F46" s="84" t="s">
        <v>111</v>
      </c>
    </row>
    <row r="47" spans="1:9" ht="15.75">
      <c r="A47" s="84" t="s">
        <v>112</v>
      </c>
      <c r="F47" s="92" t="s">
        <v>113</v>
      </c>
      <c r="G47" s="91"/>
      <c r="H47" s="91"/>
      <c r="I47" s="91"/>
    </row>
  </sheetData>
  <mergeCells count="9">
    <mergeCell ref="A14:I14"/>
    <mergeCell ref="A18:I18"/>
    <mergeCell ref="A19:I19"/>
    <mergeCell ref="A20:I20"/>
    <mergeCell ref="A34:I34"/>
    <mergeCell ref="F47:I47"/>
    <mergeCell ref="A23:I23"/>
    <mergeCell ref="A25:I25"/>
    <mergeCell ref="A27:I27"/>
  </mergeCells>
  <printOptions/>
  <pageMargins left="0.75" right="0.75" top="0.76" bottom="1" header="0.5" footer="0.5"/>
  <pageSetup orientation="portrait" paperSize="9" r:id="rId1"/>
  <headerFooter alignWithMargins="0">
    <oddHeader>&amp;CPROTOKÓŁ  KOŃCOWY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U12"/>
  <sheetViews>
    <sheetView zoomScale="88" zoomScaleNormal="88" zoomScaleSheetLayoutView="75" workbookViewId="0" topLeftCell="A1">
      <pane ySplit="2" topLeftCell="BM3" activePane="bottomLeft" state="frozen"/>
      <selection pane="topLeft" activeCell="A1" sqref="A1"/>
      <selection pane="bottomLeft" activeCell="D18" sqref="D18"/>
    </sheetView>
  </sheetViews>
  <sheetFormatPr defaultColWidth="9.00390625" defaultRowHeight="25.5" customHeight="1"/>
  <cols>
    <col min="1" max="1" width="4.125" style="63" customWidth="1"/>
    <col min="2" max="2" width="20.00390625" style="64" customWidth="1"/>
    <col min="3" max="3" width="19.625" style="65" customWidth="1"/>
    <col min="4" max="4" width="6.25390625" style="61" customWidth="1"/>
    <col min="5" max="5" width="8.375" style="62" customWidth="1"/>
    <col min="6" max="6" width="3.625" style="63" customWidth="1"/>
    <col min="7" max="7" width="5.75390625" style="61" customWidth="1"/>
    <col min="8" max="8" width="8.25390625" style="62" customWidth="1"/>
    <col min="9" max="9" width="3.375" style="63" customWidth="1"/>
    <col min="10" max="10" width="8.625" style="62" customWidth="1"/>
    <col min="11" max="11" width="3.625" style="63" customWidth="1"/>
    <col min="12" max="12" width="4.75390625" style="61" customWidth="1"/>
    <col min="13" max="13" width="8.125" style="62" customWidth="1"/>
    <col min="14" max="14" width="3.625" style="63" customWidth="1"/>
    <col min="15" max="15" width="8.875" style="62" customWidth="1"/>
    <col min="16" max="16" width="3.625" style="63" customWidth="1"/>
    <col min="17" max="17" width="5.75390625" style="61" hidden="1" customWidth="1"/>
    <col min="18" max="18" width="8.125" style="62" hidden="1" customWidth="1"/>
    <col min="19" max="19" width="3.25390625" style="63" hidden="1" customWidth="1"/>
    <col min="20" max="20" width="8.125" style="62" hidden="1" customWidth="1"/>
    <col min="21" max="21" width="9.125" style="63" hidden="1" customWidth="1"/>
    <col min="22" max="16384" width="9.125" style="20" customWidth="1"/>
  </cols>
  <sheetData>
    <row r="1" spans="1:21" s="2" customFormat="1" ht="25.5" customHeight="1">
      <c r="A1" s="97" t="s">
        <v>0</v>
      </c>
      <c r="B1" s="99" t="s">
        <v>19</v>
      </c>
      <c r="C1" s="99" t="s">
        <v>22</v>
      </c>
      <c r="D1" s="41" t="s">
        <v>9</v>
      </c>
      <c r="E1" s="41"/>
      <c r="F1" s="41"/>
      <c r="G1" s="41" t="s">
        <v>10</v>
      </c>
      <c r="H1" s="41"/>
      <c r="I1" s="41"/>
      <c r="J1" s="41" t="s">
        <v>14</v>
      </c>
      <c r="K1" s="41"/>
      <c r="L1" s="41" t="s">
        <v>12</v>
      </c>
      <c r="M1" s="41"/>
      <c r="N1" s="41"/>
      <c r="O1" s="41" t="s">
        <v>15</v>
      </c>
      <c r="P1" s="42"/>
      <c r="Q1" s="32" t="s">
        <v>11</v>
      </c>
      <c r="R1" s="33"/>
      <c r="S1" s="33"/>
      <c r="T1" s="33" t="s">
        <v>16</v>
      </c>
      <c r="U1" s="33"/>
    </row>
    <row r="2" spans="1:21" s="1" customFormat="1" ht="57.75" customHeight="1" thickBot="1">
      <c r="A2" s="98"/>
      <c r="B2" s="100"/>
      <c r="C2" s="100"/>
      <c r="D2" s="43" t="s">
        <v>17</v>
      </c>
      <c r="E2" s="44" t="s">
        <v>18</v>
      </c>
      <c r="F2" s="43" t="s">
        <v>13</v>
      </c>
      <c r="G2" s="43" t="s">
        <v>17</v>
      </c>
      <c r="H2" s="44" t="s">
        <v>18</v>
      </c>
      <c r="I2" s="43" t="s">
        <v>13</v>
      </c>
      <c r="J2" s="44" t="s">
        <v>18</v>
      </c>
      <c r="K2" s="43" t="s">
        <v>13</v>
      </c>
      <c r="L2" s="43" t="s">
        <v>17</v>
      </c>
      <c r="M2" s="44" t="s">
        <v>18</v>
      </c>
      <c r="N2" s="43" t="s">
        <v>13</v>
      </c>
      <c r="O2" s="44" t="s">
        <v>18</v>
      </c>
      <c r="P2" s="45" t="s">
        <v>13</v>
      </c>
      <c r="Q2" s="34" t="s">
        <v>17</v>
      </c>
      <c r="R2" s="35" t="s">
        <v>18</v>
      </c>
      <c r="S2" s="36" t="s">
        <v>13</v>
      </c>
      <c r="T2" s="35" t="s">
        <v>18</v>
      </c>
      <c r="U2" s="36" t="s">
        <v>13</v>
      </c>
    </row>
    <row r="3" spans="1:21" ht="25.5" customHeight="1">
      <c r="A3" s="19">
        <f>P3</f>
        <v>1</v>
      </c>
      <c r="B3" s="59" t="s">
        <v>73</v>
      </c>
      <c r="C3" s="60" t="s">
        <v>64</v>
      </c>
      <c r="D3" s="17">
        <v>870</v>
      </c>
      <c r="E3" s="18">
        <f aca="true" t="shared" si="0" ref="E3:E10">IF(D3&lt;&gt;"",IF(ISNUMBER(D3),MAX(1000/TSE1*(TSE1-D3+MIN(D$1:D$65536)),0),0),"")</f>
        <v>949.6296296296296</v>
      </c>
      <c r="F3" s="19">
        <f aca="true" t="shared" si="1" ref="F3:F10">IF(E3&lt;&gt;"",RANK(E3,E$1:E$65536),"")</f>
        <v>4</v>
      </c>
      <c r="G3" s="17">
        <v>100</v>
      </c>
      <c r="H3" s="18">
        <f aca="true" t="shared" si="2" ref="H3:H10">IF(G3&lt;&gt;"",IF(ISNUMBER(G3),MAX(1000/TSE2*(TSE2-G3+MIN(G$1:G$65536)),0),0),"")</f>
        <v>1000</v>
      </c>
      <c r="I3" s="19">
        <f aca="true" t="shared" si="3" ref="I3:I10">IF(H3&lt;&gt;"",RANK(H3,H$1:H$65536),"")</f>
        <v>1</v>
      </c>
      <c r="J3" s="18">
        <f aca="true" t="shared" si="4" ref="J3:J10">IF(H3&lt;&gt;"",E3+H3,"")</f>
        <v>1949.6296296296296</v>
      </c>
      <c r="K3" s="19">
        <f aca="true" t="shared" si="5" ref="K3:K10">IF(J3&lt;&gt;"",RANK(J3,J$1:J$65536),"")</f>
        <v>1</v>
      </c>
      <c r="L3" s="31">
        <v>0</v>
      </c>
      <c r="M3" s="18">
        <f aca="true" t="shared" si="6" ref="M3:M10">IF(L3&lt;&gt;"",IF(ISNUMBER(L3),MAX(1000/TSE3*(TSE3-L3+MIN(L$1:L$65536)),0),0),"")</f>
        <v>1000</v>
      </c>
      <c r="N3" s="19">
        <f aca="true" t="shared" si="7" ref="N3:N10">IF(M3&lt;&gt;"",RANK(M3,M$1:M$65536),"")</f>
        <v>1</v>
      </c>
      <c r="O3" s="18">
        <f aca="true" t="shared" si="8" ref="O3:O10">IF(M3&lt;&gt;"",J3+M3,"")</f>
        <v>2949.6296296296296</v>
      </c>
      <c r="P3" s="19">
        <f aca="true" t="shared" si="9" ref="P3:P10">IF(O3&lt;&gt;"",RANK(O3,O$1:O$65536),"")</f>
        <v>1</v>
      </c>
      <c r="Q3" s="17"/>
      <c r="R3" s="18"/>
      <c r="S3" s="19"/>
      <c r="T3" s="18"/>
      <c r="U3" s="19"/>
    </row>
    <row r="4" spans="1:21" ht="25.5" customHeight="1">
      <c r="A4" s="19">
        <f aca="true" t="shared" si="10" ref="A4:A10">P4</f>
        <v>2</v>
      </c>
      <c r="B4" s="59" t="s">
        <v>69</v>
      </c>
      <c r="C4" s="60" t="s">
        <v>70</v>
      </c>
      <c r="D4" s="17">
        <v>838</v>
      </c>
      <c r="E4" s="18">
        <f t="shared" si="0"/>
        <v>973.3333333333333</v>
      </c>
      <c r="F4" s="19">
        <f t="shared" si="1"/>
        <v>2</v>
      </c>
      <c r="G4" s="17">
        <v>295</v>
      </c>
      <c r="H4" s="18">
        <f t="shared" si="2"/>
        <v>879.6296296296296</v>
      </c>
      <c r="I4" s="19">
        <f t="shared" si="3"/>
        <v>2</v>
      </c>
      <c r="J4" s="18">
        <f t="shared" si="4"/>
        <v>1852.9629629629628</v>
      </c>
      <c r="K4" s="19">
        <f t="shared" si="5"/>
        <v>3</v>
      </c>
      <c r="L4" s="31">
        <v>173</v>
      </c>
      <c r="M4" s="18">
        <f t="shared" si="6"/>
        <v>807.7777777777778</v>
      </c>
      <c r="N4" s="19">
        <f t="shared" si="7"/>
        <v>5</v>
      </c>
      <c r="O4" s="18">
        <f t="shared" si="8"/>
        <v>2660.740740740741</v>
      </c>
      <c r="P4" s="19">
        <f t="shared" si="9"/>
        <v>2</v>
      </c>
      <c r="Q4" s="17"/>
      <c r="R4" s="18">
        <f>IF(Q4&lt;&gt;"",IF(ISNUMBER(Q4),MAX(1000/TSE4*(TSE4-Q4+MIN(Q:Q)),0),0),"")</f>
      </c>
      <c r="S4" s="19">
        <f>IF(R4&lt;&gt;"",RANK(R4,R:R),"")</f>
      </c>
      <c r="T4" s="18">
        <f>IF(R4&lt;&gt;"",O4+R4,"")</f>
      </c>
      <c r="U4" s="19">
        <f>IF(T4&lt;&gt;"",RANK(T4,T:T),"")</f>
      </c>
    </row>
    <row r="5" spans="1:21" ht="25.5" customHeight="1">
      <c r="A5" s="19">
        <f t="shared" si="10"/>
        <v>3</v>
      </c>
      <c r="B5" s="59" t="s">
        <v>71</v>
      </c>
      <c r="C5" s="60" t="s">
        <v>72</v>
      </c>
      <c r="D5" s="17">
        <v>865</v>
      </c>
      <c r="E5" s="18">
        <f t="shared" si="0"/>
        <v>953.3333333333333</v>
      </c>
      <c r="F5" s="19">
        <f t="shared" si="1"/>
        <v>3</v>
      </c>
      <c r="G5" s="17">
        <v>550</v>
      </c>
      <c r="H5" s="18">
        <f t="shared" si="2"/>
        <v>722.2222222222222</v>
      </c>
      <c r="I5" s="19">
        <f t="shared" si="3"/>
        <v>4</v>
      </c>
      <c r="J5" s="18">
        <f t="shared" si="4"/>
        <v>1675.5555555555554</v>
      </c>
      <c r="K5" s="19">
        <f t="shared" si="5"/>
        <v>4</v>
      </c>
      <c r="L5" s="31">
        <v>90</v>
      </c>
      <c r="M5" s="18">
        <f t="shared" si="6"/>
        <v>900</v>
      </c>
      <c r="N5" s="19">
        <f t="shared" si="7"/>
        <v>3</v>
      </c>
      <c r="O5" s="18">
        <f t="shared" si="8"/>
        <v>2575.5555555555557</v>
      </c>
      <c r="P5" s="19">
        <f t="shared" si="9"/>
        <v>3</v>
      </c>
      <c r="Q5" s="17"/>
      <c r="R5" s="18">
        <f>IF(Q5&lt;&gt;"",IF(ISNUMBER(Q5),MAX(1000/TSE4*(TSE4-Q5+MIN(Q:Q)),0),0),"")</f>
      </c>
      <c r="S5" s="19">
        <f>IF(R5&lt;&gt;"",RANK(R5,R:R),"")</f>
      </c>
      <c r="T5" s="18">
        <f>IF(R5&lt;&gt;"",O5+R5,"")</f>
      </c>
      <c r="U5" s="19">
        <f>IF(T5&lt;&gt;"",RANK(T5,T:T),"")</f>
      </c>
    </row>
    <row r="6" spans="1:21" ht="25.5" customHeight="1">
      <c r="A6" s="19">
        <f t="shared" si="10"/>
        <v>4</v>
      </c>
      <c r="B6" s="59" t="s">
        <v>88</v>
      </c>
      <c r="C6" s="60" t="s">
        <v>89</v>
      </c>
      <c r="D6" s="17">
        <v>995</v>
      </c>
      <c r="E6" s="18">
        <f t="shared" si="0"/>
        <v>857.037037037037</v>
      </c>
      <c r="F6" s="19">
        <f t="shared" si="1"/>
        <v>6</v>
      </c>
      <c r="G6" s="17">
        <v>690</v>
      </c>
      <c r="H6" s="18">
        <f t="shared" si="2"/>
        <v>635.8024691358024</v>
      </c>
      <c r="I6" s="19">
        <f t="shared" si="3"/>
        <v>5</v>
      </c>
      <c r="J6" s="18">
        <f t="shared" si="4"/>
        <v>1492.8395061728393</v>
      </c>
      <c r="K6" s="19">
        <f t="shared" si="5"/>
        <v>5</v>
      </c>
      <c r="L6" s="31">
        <v>35</v>
      </c>
      <c r="M6" s="18">
        <f t="shared" si="6"/>
        <v>961.1111111111112</v>
      </c>
      <c r="N6" s="19">
        <f t="shared" si="7"/>
        <v>2</v>
      </c>
      <c r="O6" s="18">
        <f t="shared" si="8"/>
        <v>2453.9506172839506</v>
      </c>
      <c r="P6" s="19">
        <f t="shared" si="9"/>
        <v>4</v>
      </c>
      <c r="Q6" s="17"/>
      <c r="R6" s="18"/>
      <c r="S6" s="19"/>
      <c r="T6" s="18"/>
      <c r="U6" s="19"/>
    </row>
    <row r="7" spans="1:21" ht="25.5" customHeight="1">
      <c r="A7" s="19">
        <f t="shared" si="10"/>
        <v>5</v>
      </c>
      <c r="B7" s="59" t="s">
        <v>76</v>
      </c>
      <c r="C7" s="60" t="s">
        <v>56</v>
      </c>
      <c r="D7" s="17">
        <v>1025</v>
      </c>
      <c r="E7" s="18">
        <f t="shared" si="0"/>
        <v>834.8148148148148</v>
      </c>
      <c r="F7" s="19">
        <f t="shared" si="1"/>
        <v>8</v>
      </c>
      <c r="G7" s="17">
        <v>1170</v>
      </c>
      <c r="H7" s="18">
        <f t="shared" si="2"/>
        <v>339.5061728395062</v>
      </c>
      <c r="I7" s="19">
        <f t="shared" si="3"/>
        <v>8</v>
      </c>
      <c r="J7" s="18">
        <f t="shared" si="4"/>
        <v>1174.320987654321</v>
      </c>
      <c r="K7" s="19">
        <f t="shared" si="5"/>
        <v>8</v>
      </c>
      <c r="L7" s="31">
        <v>135</v>
      </c>
      <c r="M7" s="18">
        <f t="shared" si="6"/>
        <v>850</v>
      </c>
      <c r="N7" s="19">
        <f t="shared" si="7"/>
        <v>4</v>
      </c>
      <c r="O7" s="18">
        <f t="shared" si="8"/>
        <v>2024.320987654321</v>
      </c>
      <c r="P7" s="19">
        <f t="shared" si="9"/>
        <v>5</v>
      </c>
      <c r="Q7" s="17"/>
      <c r="R7" s="18"/>
      <c r="S7" s="19"/>
      <c r="T7" s="18"/>
      <c r="U7" s="19"/>
    </row>
    <row r="8" spans="1:21" ht="25.5" customHeight="1">
      <c r="A8" s="19">
        <f t="shared" si="10"/>
        <v>6</v>
      </c>
      <c r="B8" s="59" t="s">
        <v>74</v>
      </c>
      <c r="C8" s="60" t="s">
        <v>75</v>
      </c>
      <c r="D8" s="17">
        <v>955</v>
      </c>
      <c r="E8" s="18">
        <f t="shared" si="0"/>
        <v>886.6666666666666</v>
      </c>
      <c r="F8" s="19">
        <f t="shared" si="1"/>
        <v>5</v>
      </c>
      <c r="G8" s="17">
        <v>1044</v>
      </c>
      <c r="H8" s="18">
        <f t="shared" si="2"/>
        <v>417.28395061728395</v>
      </c>
      <c r="I8" s="19">
        <f t="shared" si="3"/>
        <v>7</v>
      </c>
      <c r="J8" s="18">
        <f t="shared" si="4"/>
        <v>1303.9506172839506</v>
      </c>
      <c r="K8" s="19">
        <f t="shared" si="5"/>
        <v>7</v>
      </c>
      <c r="L8" s="31">
        <v>285</v>
      </c>
      <c r="M8" s="18">
        <f t="shared" si="6"/>
        <v>683.3333333333334</v>
      </c>
      <c r="N8" s="19">
        <f t="shared" si="7"/>
        <v>6</v>
      </c>
      <c r="O8" s="18">
        <f t="shared" si="8"/>
        <v>1987.283950617284</v>
      </c>
      <c r="P8" s="19">
        <f t="shared" si="9"/>
        <v>6</v>
      </c>
      <c r="Q8" s="17"/>
      <c r="R8" s="18"/>
      <c r="S8" s="19"/>
      <c r="T8" s="18"/>
      <c r="U8" s="19"/>
    </row>
    <row r="9" spans="1:21" ht="25.5" customHeight="1">
      <c r="A9" s="19">
        <f t="shared" si="10"/>
        <v>7</v>
      </c>
      <c r="B9" s="14" t="s">
        <v>67</v>
      </c>
      <c r="C9" s="21" t="s">
        <v>68</v>
      </c>
      <c r="D9" s="17">
        <v>802</v>
      </c>
      <c r="E9" s="18">
        <f t="shared" si="0"/>
        <v>1000</v>
      </c>
      <c r="F9" s="19">
        <f t="shared" si="1"/>
        <v>1</v>
      </c>
      <c r="G9" s="17">
        <v>295</v>
      </c>
      <c r="H9" s="18">
        <f t="shared" si="2"/>
        <v>879.6296296296296</v>
      </c>
      <c r="I9" s="19">
        <f t="shared" si="3"/>
        <v>2</v>
      </c>
      <c r="J9" s="18">
        <f t="shared" si="4"/>
        <v>1879.6296296296296</v>
      </c>
      <c r="K9" s="19">
        <f t="shared" si="5"/>
        <v>2</v>
      </c>
      <c r="L9" s="31" t="s">
        <v>48</v>
      </c>
      <c r="M9" s="18">
        <f t="shared" si="6"/>
        <v>0</v>
      </c>
      <c r="N9" s="19">
        <f t="shared" si="7"/>
        <v>7</v>
      </c>
      <c r="O9" s="18">
        <f t="shared" si="8"/>
        <v>1879.6296296296296</v>
      </c>
      <c r="P9" s="19">
        <f t="shared" si="9"/>
        <v>7</v>
      </c>
      <c r="Q9" s="17"/>
      <c r="R9" s="18">
        <f>IF(Q9&lt;&gt;"",IF(ISNUMBER(Q9),MAX(1000/TSE4*(TSE4-Q9+MIN(Q:Q)),0),0),"")</f>
      </c>
      <c r="S9" s="19">
        <f>IF(R9&lt;&gt;"",RANK(R9,R:R),"")</f>
      </c>
      <c r="T9" s="18">
        <f>IF(R9&lt;&gt;"",O9+R9,"")</f>
      </c>
      <c r="U9" s="19">
        <f>IF(T9&lt;&gt;"",RANK(T9,T:T),"")</f>
      </c>
    </row>
    <row r="10" spans="1:16" ht="25.5" customHeight="1">
      <c r="A10" s="19">
        <f t="shared" si="10"/>
        <v>8</v>
      </c>
      <c r="B10" s="59" t="s">
        <v>87</v>
      </c>
      <c r="C10" s="60" t="s">
        <v>33</v>
      </c>
      <c r="D10" s="17">
        <v>995</v>
      </c>
      <c r="E10" s="18">
        <f t="shared" si="0"/>
        <v>857.037037037037</v>
      </c>
      <c r="F10" s="19">
        <f t="shared" si="1"/>
        <v>6</v>
      </c>
      <c r="G10" s="17">
        <v>690</v>
      </c>
      <c r="H10" s="18">
        <f t="shared" si="2"/>
        <v>635.8024691358024</v>
      </c>
      <c r="I10" s="19">
        <f t="shared" si="3"/>
        <v>5</v>
      </c>
      <c r="J10" s="18">
        <f t="shared" si="4"/>
        <v>1492.8395061728393</v>
      </c>
      <c r="K10" s="19">
        <f t="shared" si="5"/>
        <v>5</v>
      </c>
      <c r="L10" s="31" t="s">
        <v>48</v>
      </c>
      <c r="M10" s="18">
        <f t="shared" si="6"/>
        <v>0</v>
      </c>
      <c r="N10" s="19">
        <f t="shared" si="7"/>
        <v>7</v>
      </c>
      <c r="O10" s="18">
        <f t="shared" si="8"/>
        <v>1492.8395061728393</v>
      </c>
      <c r="P10" s="19">
        <f t="shared" si="9"/>
        <v>8</v>
      </c>
    </row>
    <row r="11" spans="2:21" ht="25.5" customHeight="1">
      <c r="B11" s="65"/>
      <c r="C11" s="61"/>
      <c r="D11" s="62"/>
      <c r="E11" s="63"/>
      <c r="F11" s="61"/>
      <c r="G11" s="62"/>
      <c r="H11" s="63"/>
      <c r="I11" s="62"/>
      <c r="J11" s="63"/>
      <c r="K11" s="61"/>
      <c r="L11" s="62"/>
      <c r="M11" s="63"/>
      <c r="N11" s="62"/>
      <c r="O11" s="63"/>
      <c r="P11" s="61"/>
      <c r="Q11" s="62"/>
      <c r="R11" s="63"/>
      <c r="S11" s="62"/>
      <c r="T11" s="63"/>
      <c r="U11" s="20"/>
    </row>
    <row r="12" spans="2:21" ht="25.5" customHeight="1">
      <c r="B12" s="65"/>
      <c r="C12" s="61"/>
      <c r="D12" s="62"/>
      <c r="E12" s="63"/>
      <c r="F12" s="61"/>
      <c r="G12" s="62"/>
      <c r="H12" s="63"/>
      <c r="I12" s="62"/>
      <c r="J12" s="63"/>
      <c r="K12" s="61"/>
      <c r="L12" s="62"/>
      <c r="M12" s="63"/>
      <c r="N12" s="62"/>
      <c r="O12" s="63"/>
      <c r="P12" s="61"/>
      <c r="Q12" s="62"/>
      <c r="R12" s="63"/>
      <c r="S12" s="62"/>
      <c r="T12" s="63"/>
      <c r="U12" s="20"/>
    </row>
  </sheetData>
  <mergeCells count="3">
    <mergeCell ref="A1:A2"/>
    <mergeCell ref="C1:C2"/>
    <mergeCell ref="B1:B2"/>
  </mergeCells>
  <printOptions gridLines="1" horizontalCentered="1"/>
  <pageMargins left="0.4724409448818898" right="0.4724409448818898" top="0.56" bottom="0.3937007874015748" header="0.35433070866141736" footer="0"/>
  <pageSetup fitToHeight="2" horizontalDpi="300" verticalDpi="300" orientation="landscape" paperSize="9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/>
  <dimension ref="A1:U8"/>
  <sheetViews>
    <sheetView workbookViewId="0" topLeftCell="A4">
      <selection activeCell="C10" sqref="C10"/>
    </sheetView>
  </sheetViews>
  <sheetFormatPr defaultColWidth="9.00390625" defaultRowHeight="25.5" customHeight="1"/>
  <cols>
    <col min="1" max="1" width="2.75390625" style="3" customWidth="1"/>
    <col min="2" max="2" width="19.625" style="8" customWidth="1"/>
    <col min="3" max="3" width="18.37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3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16384" width="9.125" style="6" customWidth="1"/>
  </cols>
  <sheetData>
    <row r="1" spans="1:21" s="26" customFormat="1" ht="12.75" customHeight="1">
      <c r="A1" s="101" t="s">
        <v>0</v>
      </c>
      <c r="B1" s="103" t="s">
        <v>19</v>
      </c>
      <c r="C1" s="103" t="s">
        <v>2</v>
      </c>
      <c r="D1" s="41" t="s">
        <v>9</v>
      </c>
      <c r="E1" s="41"/>
      <c r="F1" s="41"/>
      <c r="G1" s="41" t="s">
        <v>10</v>
      </c>
      <c r="H1" s="41"/>
      <c r="I1" s="41"/>
      <c r="J1" s="41" t="s">
        <v>14</v>
      </c>
      <c r="K1" s="41"/>
      <c r="L1" s="41" t="s">
        <v>12</v>
      </c>
      <c r="M1" s="41"/>
      <c r="N1" s="41"/>
      <c r="O1" s="41" t="s">
        <v>15</v>
      </c>
      <c r="P1" s="42"/>
      <c r="Q1" s="25" t="s">
        <v>11</v>
      </c>
      <c r="R1" s="25"/>
      <c r="S1" s="25"/>
      <c r="T1" s="25" t="s">
        <v>16</v>
      </c>
      <c r="U1" s="25"/>
    </row>
    <row r="2" spans="1:21" s="24" customFormat="1" ht="73.5" customHeight="1" thickBot="1">
      <c r="A2" s="102"/>
      <c r="B2" s="102"/>
      <c r="C2" s="102"/>
      <c r="D2" s="43" t="s">
        <v>17</v>
      </c>
      <c r="E2" s="44" t="s">
        <v>24</v>
      </c>
      <c r="F2" s="43" t="s">
        <v>13</v>
      </c>
      <c r="G2" s="43" t="s">
        <v>17</v>
      </c>
      <c r="H2" s="44" t="s">
        <v>24</v>
      </c>
      <c r="I2" s="43" t="s">
        <v>13</v>
      </c>
      <c r="J2" s="44" t="s">
        <v>24</v>
      </c>
      <c r="K2" s="43" t="s">
        <v>13</v>
      </c>
      <c r="L2" s="43" t="s">
        <v>17</v>
      </c>
      <c r="M2" s="44" t="s">
        <v>24</v>
      </c>
      <c r="N2" s="43" t="s">
        <v>13</v>
      </c>
      <c r="O2" s="44" t="s">
        <v>24</v>
      </c>
      <c r="P2" s="45" t="s">
        <v>13</v>
      </c>
      <c r="Q2" s="22" t="s">
        <v>17</v>
      </c>
      <c r="R2" s="23" t="s">
        <v>18</v>
      </c>
      <c r="S2" s="22" t="s">
        <v>13</v>
      </c>
      <c r="T2" s="23" t="s">
        <v>18</v>
      </c>
      <c r="U2" s="22" t="s">
        <v>13</v>
      </c>
    </row>
    <row r="3" spans="1:21" ht="25.5" customHeight="1">
      <c r="A3" s="13">
        <f aca="true" t="shared" si="0" ref="A3:A8">P3</f>
        <v>1</v>
      </c>
      <c r="B3" s="29" t="s">
        <v>83</v>
      </c>
      <c r="C3" s="30" t="s">
        <v>72</v>
      </c>
      <c r="D3" s="15">
        <v>690</v>
      </c>
      <c r="E3" s="18">
        <f aca="true" t="shared" si="1" ref="E3:E8">IF(D3&lt;&gt;"",IF(ISNUMBER(D3),MAX(1000/TJE1*(TJE1-D3+MIN(D$1:D$65536)),0),0),"")</f>
        <v>1000</v>
      </c>
      <c r="F3" s="19">
        <f aca="true" t="shared" si="2" ref="F3:F8">IF(E3&lt;&gt;"",RANK(E3,E$1:E$65536),"")</f>
        <v>1</v>
      </c>
      <c r="G3" s="15">
        <v>725</v>
      </c>
      <c r="H3" s="18">
        <f aca="true" t="shared" si="3" ref="H3:H8">IF(G3&lt;&gt;"",IF(ISNUMBER(G3),MAX(1000/TJE2*(TJE2-G3+MIN(G$1:G$65536)),0),0),"")</f>
        <v>1000</v>
      </c>
      <c r="I3" s="19">
        <f aca="true" t="shared" si="4" ref="I3:I8">IF(H3&lt;&gt;"",RANK(H3,H$1:H$65536),"")</f>
        <v>1</v>
      </c>
      <c r="J3" s="18">
        <f aca="true" t="shared" si="5" ref="J3:J8">IF(H3&lt;&gt;"",E3+H3,"")</f>
        <v>2000</v>
      </c>
      <c r="K3" s="19">
        <f aca="true" t="shared" si="6" ref="K3:K8">IF(J3&lt;&gt;"",RANK(J3,J$1:J$65536),"")</f>
        <v>1</v>
      </c>
      <c r="L3" s="31">
        <v>280</v>
      </c>
      <c r="M3" s="18">
        <f aca="true" t="shared" si="7" ref="M3:M8">IF(L3&lt;&gt;"",IF(ISNUMBER(L3),MAX(1000/TJE3*(TJE3-L3+MIN(L$1:L$65536)),0),0),"")</f>
        <v>645.8333333333333</v>
      </c>
      <c r="N3" s="19">
        <f aca="true" t="shared" si="8" ref="N3:N8">IF(M3&lt;&gt;"",RANK(M3,M$1:M$65536),"")</f>
        <v>2</v>
      </c>
      <c r="O3" s="18">
        <f aca="true" t="shared" si="9" ref="O3:O8">IF(M3&lt;&gt;"",J3+M3,"")</f>
        <v>2645.833333333333</v>
      </c>
      <c r="P3" s="19">
        <f aca="true" t="shared" si="10" ref="P3:P8">IF(O3&lt;&gt;"",RANK(O3,O$1:O$65536),"")</f>
        <v>1</v>
      </c>
      <c r="Q3" s="15"/>
      <c r="R3" s="16">
        <f aca="true" t="shared" si="11" ref="R3:R8">IF(Q3&lt;&gt;"",IF(ISNUMBER(Q3),MAX(1000/TJE4*(TJE4-Q3+MIN(Q$1:Q$65536)),0),0),"")</f>
      </c>
      <c r="S3" s="13">
        <f aca="true" t="shared" si="12" ref="S3:S8">IF(R3&lt;&gt;"",RANK(R3,R$1:R$65536),"")</f>
      </c>
      <c r="T3" s="16">
        <f aca="true" t="shared" si="13" ref="T3:T8">IF(R3&lt;&gt;"",O3+R3,"")</f>
      </c>
      <c r="U3" s="13">
        <f aca="true" t="shared" si="14" ref="U3:U8">IF(T3&lt;&gt;"",RANK(T3,T$1:T$65536),"")</f>
      </c>
    </row>
    <row r="4" spans="1:21" ht="25.5" customHeight="1">
      <c r="A4" s="13">
        <f t="shared" si="0"/>
        <v>2</v>
      </c>
      <c r="B4" s="14" t="s">
        <v>81</v>
      </c>
      <c r="C4" s="21" t="s">
        <v>82</v>
      </c>
      <c r="D4" s="15">
        <v>1048</v>
      </c>
      <c r="E4" s="18">
        <f t="shared" si="1"/>
        <v>766.0130718954249</v>
      </c>
      <c r="F4" s="19">
        <f t="shared" si="2"/>
        <v>2</v>
      </c>
      <c r="G4" s="15">
        <v>909</v>
      </c>
      <c r="H4" s="18">
        <f t="shared" si="3"/>
        <v>842.7350427350427</v>
      </c>
      <c r="I4" s="19">
        <f t="shared" si="4"/>
        <v>2</v>
      </c>
      <c r="J4" s="18">
        <f t="shared" si="5"/>
        <v>1608.7481146304676</v>
      </c>
      <c r="K4" s="19">
        <f t="shared" si="6"/>
        <v>2</v>
      </c>
      <c r="L4" s="31">
        <v>25</v>
      </c>
      <c r="M4" s="18">
        <f t="shared" si="7"/>
        <v>1000</v>
      </c>
      <c r="N4" s="19">
        <f t="shared" si="8"/>
        <v>1</v>
      </c>
      <c r="O4" s="18">
        <f t="shared" si="9"/>
        <v>2608.7481146304676</v>
      </c>
      <c r="P4" s="19">
        <f t="shared" si="10"/>
        <v>2</v>
      </c>
      <c r="Q4" s="15"/>
      <c r="R4" s="16">
        <f t="shared" si="11"/>
      </c>
      <c r="S4" s="13">
        <f t="shared" si="12"/>
      </c>
      <c r="T4" s="16">
        <f t="shared" si="13"/>
      </c>
      <c r="U4" s="13">
        <f t="shared" si="14"/>
      </c>
    </row>
    <row r="5" spans="1:21" ht="25.5" customHeight="1">
      <c r="A5" s="13">
        <f t="shared" si="0"/>
        <v>3</v>
      </c>
      <c r="B5" s="14" t="s">
        <v>78</v>
      </c>
      <c r="C5" s="21" t="s">
        <v>79</v>
      </c>
      <c r="D5" s="15">
        <v>1260</v>
      </c>
      <c r="E5" s="18">
        <f t="shared" si="1"/>
        <v>627.4509803921569</v>
      </c>
      <c r="F5" s="19">
        <f t="shared" si="2"/>
        <v>4</v>
      </c>
      <c r="G5" s="15">
        <v>1070</v>
      </c>
      <c r="H5" s="18">
        <f t="shared" si="3"/>
        <v>705.1282051282051</v>
      </c>
      <c r="I5" s="19">
        <f t="shared" si="4"/>
        <v>4</v>
      </c>
      <c r="J5" s="18">
        <f t="shared" si="5"/>
        <v>1332.579185520362</v>
      </c>
      <c r="K5" s="19">
        <f t="shared" si="6"/>
        <v>4</v>
      </c>
      <c r="L5" s="15">
        <v>505</v>
      </c>
      <c r="M5" s="18">
        <f t="shared" si="7"/>
        <v>333.3333333333333</v>
      </c>
      <c r="N5" s="19">
        <f t="shared" si="8"/>
        <v>3</v>
      </c>
      <c r="O5" s="18">
        <f t="shared" si="9"/>
        <v>1665.9125188536952</v>
      </c>
      <c r="P5" s="19">
        <f t="shared" si="10"/>
        <v>3</v>
      </c>
      <c r="Q5" s="15"/>
      <c r="R5" s="16">
        <f t="shared" si="11"/>
      </c>
      <c r="S5" s="13">
        <f t="shared" si="12"/>
      </c>
      <c r="T5" s="16">
        <f t="shared" si="13"/>
      </c>
      <c r="U5" s="13">
        <f t="shared" si="14"/>
      </c>
    </row>
    <row r="6" spans="1:21" ht="25.5" customHeight="1">
      <c r="A6" s="13">
        <f t="shared" si="0"/>
        <v>4</v>
      </c>
      <c r="B6" s="29" t="s">
        <v>77</v>
      </c>
      <c r="C6" s="30" t="s">
        <v>72</v>
      </c>
      <c r="D6" s="17">
        <v>1310</v>
      </c>
      <c r="E6" s="18">
        <f t="shared" si="1"/>
        <v>594.7712418300654</v>
      </c>
      <c r="F6" s="19">
        <f t="shared" si="2"/>
        <v>5</v>
      </c>
      <c r="G6" s="17">
        <v>1087</v>
      </c>
      <c r="H6" s="18">
        <f t="shared" si="3"/>
        <v>690.5982905982905</v>
      </c>
      <c r="I6" s="19">
        <f t="shared" si="4"/>
        <v>5</v>
      </c>
      <c r="J6" s="18">
        <f t="shared" si="5"/>
        <v>1285.3695324283558</v>
      </c>
      <c r="K6" s="19">
        <f t="shared" si="6"/>
        <v>5</v>
      </c>
      <c r="L6" s="31">
        <v>505</v>
      </c>
      <c r="M6" s="18">
        <f t="shared" si="7"/>
        <v>333.3333333333333</v>
      </c>
      <c r="N6" s="19">
        <f t="shared" si="8"/>
        <v>3</v>
      </c>
      <c r="O6" s="18">
        <f t="shared" si="9"/>
        <v>1618.702865761689</v>
      </c>
      <c r="P6" s="19">
        <f t="shared" si="10"/>
        <v>4</v>
      </c>
      <c r="Q6" s="15"/>
      <c r="R6" s="16">
        <f t="shared" si="11"/>
      </c>
      <c r="S6" s="13">
        <f t="shared" si="12"/>
      </c>
      <c r="T6" s="16">
        <f t="shared" si="13"/>
      </c>
      <c r="U6" s="13">
        <f t="shared" si="14"/>
      </c>
    </row>
    <row r="7" spans="1:21" ht="25.5" customHeight="1">
      <c r="A7" s="13">
        <f t="shared" si="0"/>
        <v>5</v>
      </c>
      <c r="B7" s="14" t="s">
        <v>84</v>
      </c>
      <c r="C7" s="21" t="s">
        <v>79</v>
      </c>
      <c r="D7" s="15">
        <v>1375</v>
      </c>
      <c r="E7" s="18">
        <f t="shared" si="1"/>
        <v>552.2875816993464</v>
      </c>
      <c r="F7" s="19">
        <f t="shared" si="2"/>
        <v>6</v>
      </c>
      <c r="G7" s="15">
        <v>1150</v>
      </c>
      <c r="H7" s="18">
        <f t="shared" si="3"/>
        <v>636.7521367521367</v>
      </c>
      <c r="I7" s="19">
        <f t="shared" si="4"/>
        <v>6</v>
      </c>
      <c r="J7" s="18">
        <f t="shared" si="5"/>
        <v>1189.0397184514832</v>
      </c>
      <c r="K7" s="19">
        <f t="shared" si="6"/>
        <v>6</v>
      </c>
      <c r="L7" s="15">
        <v>505</v>
      </c>
      <c r="M7" s="18">
        <f t="shared" si="7"/>
        <v>333.3333333333333</v>
      </c>
      <c r="N7" s="19">
        <f t="shared" si="8"/>
        <v>3</v>
      </c>
      <c r="O7" s="18">
        <f t="shared" si="9"/>
        <v>1522.3730517848164</v>
      </c>
      <c r="P7" s="19">
        <f t="shared" si="10"/>
        <v>5</v>
      </c>
      <c r="Q7" s="15"/>
      <c r="R7" s="16">
        <f t="shared" si="11"/>
      </c>
      <c r="S7" s="13">
        <f t="shared" si="12"/>
      </c>
      <c r="T7" s="16">
        <f t="shared" si="13"/>
      </c>
      <c r="U7" s="13">
        <f t="shared" si="14"/>
      </c>
    </row>
    <row r="8" spans="1:21" ht="25.5" customHeight="1">
      <c r="A8" s="13">
        <f t="shared" si="0"/>
        <v>6</v>
      </c>
      <c r="B8" s="14" t="s">
        <v>80</v>
      </c>
      <c r="C8" s="21" t="s">
        <v>79</v>
      </c>
      <c r="D8" s="15">
        <v>1230</v>
      </c>
      <c r="E8" s="18">
        <f t="shared" si="1"/>
        <v>647.0588235294118</v>
      </c>
      <c r="F8" s="19">
        <f t="shared" si="2"/>
        <v>3</v>
      </c>
      <c r="G8" s="15">
        <v>1060</v>
      </c>
      <c r="H8" s="18">
        <f t="shared" si="3"/>
        <v>713.6752136752136</v>
      </c>
      <c r="I8" s="19">
        <f t="shared" si="4"/>
        <v>3</v>
      </c>
      <c r="J8" s="18">
        <f t="shared" si="5"/>
        <v>1360.7340372046256</v>
      </c>
      <c r="K8" s="19">
        <f t="shared" si="6"/>
        <v>3</v>
      </c>
      <c r="L8" s="31">
        <v>700</v>
      </c>
      <c r="M8" s="18">
        <f t="shared" si="7"/>
        <v>62.5</v>
      </c>
      <c r="N8" s="19">
        <f t="shared" si="8"/>
        <v>6</v>
      </c>
      <c r="O8" s="18">
        <f t="shared" si="9"/>
        <v>1423.2340372046256</v>
      </c>
      <c r="P8" s="19">
        <f t="shared" si="10"/>
        <v>6</v>
      </c>
      <c r="Q8" s="15"/>
      <c r="R8" s="16">
        <f t="shared" si="11"/>
      </c>
      <c r="S8" s="13">
        <f t="shared" si="12"/>
      </c>
      <c r="T8" s="16">
        <f t="shared" si="13"/>
      </c>
      <c r="U8" s="13">
        <f t="shared" si="14"/>
      </c>
    </row>
  </sheetData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landscape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B14" sqref="B14"/>
    </sheetView>
  </sheetViews>
  <sheetFormatPr defaultColWidth="9.00390625" defaultRowHeight="12.75"/>
  <cols>
    <col min="1" max="1" width="4.125" style="0" customWidth="1"/>
    <col min="2" max="2" width="23.00390625" style="0" customWidth="1"/>
    <col min="3" max="3" width="22.375" style="27" customWidth="1"/>
    <col min="4" max="4" width="5.875" style="0" customWidth="1"/>
    <col min="5" max="5" width="7.375" style="0" customWidth="1"/>
    <col min="6" max="6" width="3.625" style="0" customWidth="1"/>
    <col min="7" max="7" width="5.625" style="0" customWidth="1"/>
    <col min="8" max="8" width="7.375" style="0" customWidth="1"/>
    <col min="9" max="9" width="3.625" style="0" customWidth="1"/>
    <col min="10" max="10" width="7.75390625" style="0" customWidth="1"/>
    <col min="11" max="11" width="3.625" style="0" customWidth="1"/>
  </cols>
  <sheetData>
    <row r="1" spans="1:11" ht="12.75" customHeight="1">
      <c r="A1" s="101" t="s">
        <v>0</v>
      </c>
      <c r="B1" s="103" t="s">
        <v>19</v>
      </c>
      <c r="C1" s="103" t="s">
        <v>2</v>
      </c>
      <c r="D1" s="12" t="s">
        <v>9</v>
      </c>
      <c r="E1" s="12"/>
      <c r="F1" s="12"/>
      <c r="G1" s="12" t="s">
        <v>10</v>
      </c>
      <c r="H1" s="12"/>
      <c r="I1" s="12"/>
      <c r="J1" s="12" t="s">
        <v>14</v>
      </c>
      <c r="K1" s="12"/>
    </row>
    <row r="2" spans="1:11" s="28" customFormat="1" ht="51.75">
      <c r="A2" s="104"/>
      <c r="B2" s="104"/>
      <c r="C2" s="104"/>
      <c r="D2" s="48" t="s">
        <v>17</v>
      </c>
      <c r="E2" s="49" t="s">
        <v>18</v>
      </c>
      <c r="F2" s="48" t="s">
        <v>13</v>
      </c>
      <c r="G2" s="48" t="s">
        <v>17</v>
      </c>
      <c r="H2" s="49" t="s">
        <v>18</v>
      </c>
      <c r="I2" s="48" t="s">
        <v>13</v>
      </c>
      <c r="J2" s="49" t="s">
        <v>18</v>
      </c>
      <c r="K2" s="48" t="s">
        <v>13</v>
      </c>
    </row>
    <row r="3" spans="1:11" ht="25.5" customHeight="1">
      <c r="A3" s="9">
        <f aca="true" t="shared" si="0" ref="A3:A15">K3</f>
        <v>1</v>
      </c>
      <c r="B3" s="52" t="s">
        <v>52</v>
      </c>
      <c r="C3" s="51" t="s">
        <v>30</v>
      </c>
      <c r="D3" s="10">
        <v>8</v>
      </c>
      <c r="E3" s="50">
        <f aca="true" t="shared" si="1" ref="E3:E15">IF(D3&lt;&gt;"",IF(ISNUMBER(D3),MAX(1000/TME1*(TME1-D3+MIN(D$1:D$65536)),0),0),"")</f>
        <v>1000</v>
      </c>
      <c r="F3" s="9">
        <f aca="true" t="shared" si="2" ref="F3:F15">IF(E3&lt;&gt;"",RANK(E3,E$1:E$65536),"")</f>
        <v>1</v>
      </c>
      <c r="G3" s="10">
        <v>34</v>
      </c>
      <c r="H3" s="50">
        <f aca="true" t="shared" si="3" ref="H3:H15">IF(G3&lt;&gt;"",IF(ISNUMBER(G3),MAX(1000/TME2*(TME2-G3+MIN(G$1:G$65536)),0),0),"")</f>
        <v>1000</v>
      </c>
      <c r="I3" s="9">
        <f aca="true" t="shared" si="4" ref="I3:I15">IF(H3&lt;&gt;"",RANK(H3,H$1:H$65536),"")</f>
        <v>1</v>
      </c>
      <c r="J3" s="50">
        <f aca="true" t="shared" si="5" ref="J3:J15">IF(H3&lt;&gt;"",E3+H3,"")</f>
        <v>2000</v>
      </c>
      <c r="K3" s="9">
        <f aca="true" t="shared" si="6" ref="K3:K15">IF(J3&lt;&gt;"",RANK(J3,J$1:J$65536),"")</f>
        <v>1</v>
      </c>
    </row>
    <row r="4" spans="1:11" ht="25.5" customHeight="1">
      <c r="A4" s="9">
        <f t="shared" si="0"/>
        <v>2</v>
      </c>
      <c r="B4" s="52" t="s">
        <v>55</v>
      </c>
      <c r="C4" s="51" t="s">
        <v>56</v>
      </c>
      <c r="D4" s="10">
        <v>92</v>
      </c>
      <c r="E4" s="50">
        <f t="shared" si="1"/>
        <v>896.2962962962962</v>
      </c>
      <c r="F4" s="9">
        <f t="shared" si="2"/>
        <v>2</v>
      </c>
      <c r="G4" s="10">
        <v>160</v>
      </c>
      <c r="H4" s="50">
        <f t="shared" si="3"/>
        <v>844.4444444444443</v>
      </c>
      <c r="I4" s="9">
        <f t="shared" si="4"/>
        <v>2</v>
      </c>
      <c r="J4" s="50">
        <f t="shared" si="5"/>
        <v>1740.7407407407404</v>
      </c>
      <c r="K4" s="9">
        <f t="shared" si="6"/>
        <v>2</v>
      </c>
    </row>
    <row r="5" spans="1:11" ht="25.5" customHeight="1">
      <c r="A5" s="9">
        <f t="shared" si="0"/>
        <v>3</v>
      </c>
      <c r="B5" s="52" t="s">
        <v>61</v>
      </c>
      <c r="C5" s="51" t="s">
        <v>30</v>
      </c>
      <c r="D5" s="10">
        <v>195</v>
      </c>
      <c r="E5" s="50">
        <f t="shared" si="1"/>
        <v>769.1358024691358</v>
      </c>
      <c r="F5" s="9">
        <f t="shared" si="2"/>
        <v>3</v>
      </c>
      <c r="G5" s="10">
        <v>470</v>
      </c>
      <c r="H5" s="50">
        <f t="shared" si="3"/>
        <v>461.72839506172835</v>
      </c>
      <c r="I5" s="9">
        <f t="shared" si="4"/>
        <v>3</v>
      </c>
      <c r="J5" s="50">
        <f t="shared" si="5"/>
        <v>1230.8641975308642</v>
      </c>
      <c r="K5" s="9">
        <f t="shared" si="6"/>
        <v>3</v>
      </c>
    </row>
    <row r="6" spans="1:11" ht="25.5" customHeight="1">
      <c r="A6" s="9">
        <f t="shared" si="0"/>
        <v>4</v>
      </c>
      <c r="B6" s="52" t="s">
        <v>53</v>
      </c>
      <c r="C6" s="51" t="s">
        <v>54</v>
      </c>
      <c r="D6" s="10">
        <v>367</v>
      </c>
      <c r="E6" s="50">
        <f t="shared" si="1"/>
        <v>556.7901234567901</v>
      </c>
      <c r="F6" s="9">
        <f t="shared" si="2"/>
        <v>4</v>
      </c>
      <c r="G6" s="10">
        <v>608</v>
      </c>
      <c r="H6" s="50">
        <f t="shared" si="3"/>
        <v>291.358024691358</v>
      </c>
      <c r="I6" s="9">
        <f t="shared" si="4"/>
        <v>6</v>
      </c>
      <c r="J6" s="50">
        <f t="shared" si="5"/>
        <v>848.148148148148</v>
      </c>
      <c r="K6" s="9">
        <f t="shared" si="6"/>
        <v>4</v>
      </c>
    </row>
    <row r="7" spans="1:11" ht="25.5" customHeight="1">
      <c r="A7" s="9">
        <f t="shared" si="0"/>
        <v>5</v>
      </c>
      <c r="B7" s="52" t="s">
        <v>51</v>
      </c>
      <c r="C7" s="51" t="s">
        <v>26</v>
      </c>
      <c r="D7" s="10">
        <v>525</v>
      </c>
      <c r="E7" s="50">
        <f t="shared" si="1"/>
        <v>361.72839506172835</v>
      </c>
      <c r="F7" s="9">
        <f t="shared" si="2"/>
        <v>5</v>
      </c>
      <c r="G7" s="10">
        <v>562</v>
      </c>
      <c r="H7" s="50">
        <f t="shared" si="3"/>
        <v>348.14814814814815</v>
      </c>
      <c r="I7" s="9">
        <f t="shared" si="4"/>
        <v>4</v>
      </c>
      <c r="J7" s="50">
        <f t="shared" si="5"/>
        <v>709.8765432098764</v>
      </c>
      <c r="K7" s="9">
        <f t="shared" si="6"/>
        <v>5</v>
      </c>
    </row>
    <row r="8" spans="1:11" ht="25.5" customHeight="1">
      <c r="A8" s="9">
        <f t="shared" si="0"/>
        <v>6</v>
      </c>
      <c r="B8" s="52" t="s">
        <v>50</v>
      </c>
      <c r="C8" s="51" t="s">
        <v>35</v>
      </c>
      <c r="D8" s="10">
        <v>551</v>
      </c>
      <c r="E8" s="50">
        <f t="shared" si="1"/>
        <v>329.6296296296296</v>
      </c>
      <c r="F8" s="9">
        <f t="shared" si="2"/>
        <v>6</v>
      </c>
      <c r="G8" s="10">
        <v>581</v>
      </c>
      <c r="H8" s="50">
        <f t="shared" si="3"/>
        <v>324.69135802469134</v>
      </c>
      <c r="I8" s="9">
        <f t="shared" si="4"/>
        <v>5</v>
      </c>
      <c r="J8" s="50">
        <f t="shared" si="5"/>
        <v>654.320987654321</v>
      </c>
      <c r="K8" s="9">
        <f t="shared" si="6"/>
        <v>6</v>
      </c>
    </row>
    <row r="9" spans="1:11" ht="25.5" customHeight="1">
      <c r="A9" s="9">
        <f t="shared" si="0"/>
        <v>7</v>
      </c>
      <c r="B9" s="52" t="s">
        <v>66</v>
      </c>
      <c r="C9" s="51" t="s">
        <v>35</v>
      </c>
      <c r="D9" s="10">
        <v>635</v>
      </c>
      <c r="E9" s="50">
        <f t="shared" si="1"/>
        <v>225.92592592592592</v>
      </c>
      <c r="F9" s="9">
        <f t="shared" si="2"/>
        <v>7</v>
      </c>
      <c r="G9" s="10">
        <v>640</v>
      </c>
      <c r="H9" s="50">
        <f t="shared" si="3"/>
        <v>251.85185185185185</v>
      </c>
      <c r="I9" s="9">
        <f t="shared" si="4"/>
        <v>7</v>
      </c>
      <c r="J9" s="50">
        <f t="shared" si="5"/>
        <v>477.77777777777777</v>
      </c>
      <c r="K9" s="9">
        <f t="shared" si="6"/>
        <v>7</v>
      </c>
    </row>
    <row r="10" spans="1:11" ht="25.5" customHeight="1">
      <c r="A10" s="9">
        <f t="shared" si="0"/>
        <v>8</v>
      </c>
      <c r="B10" s="52" t="s">
        <v>60</v>
      </c>
      <c r="C10" s="51" t="s">
        <v>35</v>
      </c>
      <c r="D10" s="10">
        <v>663</v>
      </c>
      <c r="E10" s="50">
        <f t="shared" si="1"/>
        <v>191.35802469135803</v>
      </c>
      <c r="F10" s="9">
        <f t="shared" si="2"/>
        <v>8</v>
      </c>
      <c r="G10" s="10">
        <v>640</v>
      </c>
      <c r="H10" s="50">
        <f t="shared" si="3"/>
        <v>251.85185185185185</v>
      </c>
      <c r="I10" s="9">
        <f t="shared" si="4"/>
        <v>7</v>
      </c>
      <c r="J10" s="50">
        <f t="shared" si="5"/>
        <v>443.2098765432099</v>
      </c>
      <c r="K10" s="9">
        <f t="shared" si="6"/>
        <v>8</v>
      </c>
    </row>
    <row r="11" spans="1:11" ht="25.5" customHeight="1">
      <c r="A11" s="9">
        <f t="shared" si="0"/>
        <v>9</v>
      </c>
      <c r="B11" s="52" t="s">
        <v>57</v>
      </c>
      <c r="C11" s="51" t="s">
        <v>35</v>
      </c>
      <c r="D11" s="10">
        <v>670</v>
      </c>
      <c r="E11" s="50">
        <f t="shared" si="1"/>
        <v>182.71604938271605</v>
      </c>
      <c r="F11" s="9">
        <f t="shared" si="2"/>
        <v>9</v>
      </c>
      <c r="G11" s="10">
        <v>654</v>
      </c>
      <c r="H11" s="50">
        <f t="shared" si="3"/>
        <v>234.5679012345679</v>
      </c>
      <c r="I11" s="9">
        <f t="shared" si="4"/>
        <v>10</v>
      </c>
      <c r="J11" s="50">
        <f t="shared" si="5"/>
        <v>417.28395061728395</v>
      </c>
      <c r="K11" s="9">
        <f t="shared" si="6"/>
        <v>9</v>
      </c>
    </row>
    <row r="12" spans="1:11" ht="25.5" customHeight="1">
      <c r="A12" s="9">
        <f>K12</f>
        <v>10</v>
      </c>
      <c r="B12" s="52" t="s">
        <v>58</v>
      </c>
      <c r="C12" s="51" t="s">
        <v>59</v>
      </c>
      <c r="D12" s="10">
        <v>706</v>
      </c>
      <c r="E12" s="50">
        <f t="shared" si="1"/>
        <v>138.2716049382716</v>
      </c>
      <c r="F12" s="9">
        <f t="shared" si="2"/>
        <v>10</v>
      </c>
      <c r="G12" s="10">
        <v>650</v>
      </c>
      <c r="H12" s="50">
        <f t="shared" si="3"/>
        <v>239.50617283950615</v>
      </c>
      <c r="I12" s="9">
        <f t="shared" si="4"/>
        <v>9</v>
      </c>
      <c r="J12" s="50">
        <f t="shared" si="5"/>
        <v>377.7777777777777</v>
      </c>
      <c r="K12" s="9">
        <f t="shared" si="6"/>
        <v>10</v>
      </c>
    </row>
    <row r="13" spans="1:11" ht="25.5" customHeight="1">
      <c r="A13" s="9">
        <f t="shared" si="0"/>
        <v>11</v>
      </c>
      <c r="B13" s="52" t="s">
        <v>63</v>
      </c>
      <c r="C13" s="51" t="s">
        <v>64</v>
      </c>
      <c r="D13" s="10">
        <v>720</v>
      </c>
      <c r="E13" s="50">
        <f t="shared" si="1"/>
        <v>120.98765432098764</v>
      </c>
      <c r="F13" s="9">
        <f t="shared" si="2"/>
        <v>11</v>
      </c>
      <c r="G13" s="10">
        <v>670</v>
      </c>
      <c r="H13" s="50">
        <f t="shared" si="3"/>
        <v>214.8148148148148</v>
      </c>
      <c r="I13" s="9">
        <f t="shared" si="4"/>
        <v>11</v>
      </c>
      <c r="J13" s="50">
        <f t="shared" si="5"/>
        <v>335.8024691358024</v>
      </c>
      <c r="K13" s="9">
        <f t="shared" si="6"/>
        <v>11</v>
      </c>
    </row>
    <row r="14" spans="1:11" ht="25.5" customHeight="1">
      <c r="A14" s="9">
        <f t="shared" si="0"/>
        <v>12</v>
      </c>
      <c r="B14" s="52" t="s">
        <v>62</v>
      </c>
      <c r="C14" s="51" t="s">
        <v>59</v>
      </c>
      <c r="D14" s="10">
        <v>738</v>
      </c>
      <c r="E14" s="50">
        <f t="shared" si="1"/>
        <v>98.76543209876543</v>
      </c>
      <c r="F14" s="9">
        <f t="shared" si="2"/>
        <v>12</v>
      </c>
      <c r="G14" s="53">
        <v>740</v>
      </c>
      <c r="H14" s="50">
        <f t="shared" si="3"/>
        <v>128.39506172839506</v>
      </c>
      <c r="I14" s="9">
        <f t="shared" si="4"/>
        <v>12</v>
      </c>
      <c r="J14" s="50">
        <f t="shared" si="5"/>
        <v>227.1604938271605</v>
      </c>
      <c r="K14" s="9">
        <f t="shared" si="6"/>
        <v>12</v>
      </c>
    </row>
    <row r="15" spans="1:11" ht="25.5" customHeight="1">
      <c r="A15" s="9">
        <f t="shared" si="0"/>
        <v>13</v>
      </c>
      <c r="B15" s="52" t="s">
        <v>65</v>
      </c>
      <c r="C15" s="51" t="s">
        <v>56</v>
      </c>
      <c r="D15" s="10">
        <v>850</v>
      </c>
      <c r="E15" s="50">
        <f t="shared" si="1"/>
        <v>0</v>
      </c>
      <c r="F15" s="9">
        <f t="shared" si="2"/>
        <v>13</v>
      </c>
      <c r="G15" s="10">
        <v>750</v>
      </c>
      <c r="H15" s="50">
        <f t="shared" si="3"/>
        <v>116.04938271604938</v>
      </c>
      <c r="I15" s="9">
        <f t="shared" si="4"/>
        <v>13</v>
      </c>
      <c r="J15" s="50">
        <f t="shared" si="5"/>
        <v>116.04938271604938</v>
      </c>
      <c r="K15" s="9">
        <f t="shared" si="6"/>
        <v>13</v>
      </c>
    </row>
  </sheetData>
  <mergeCells count="3">
    <mergeCell ref="A1:A2"/>
    <mergeCell ref="B1:B2"/>
    <mergeCell ref="C1:C2"/>
  </mergeCells>
  <printOptions horizontalCentered="1"/>
  <pageMargins left="0.4724409448818898" right="0.4724409448818898" top="0.47" bottom="0.5118110236220472" header="0.26" footer="0.5118110236220472"/>
  <pageSetup horizontalDpi="300" verticalDpi="300" orientation="portrait" paperSize="9" r:id="rId1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J8" sqref="J8"/>
    </sheetView>
  </sheetViews>
  <sheetFormatPr defaultColWidth="9.00390625" defaultRowHeight="12.75"/>
  <cols>
    <col min="1" max="1" width="3.00390625" style="0" customWidth="1"/>
    <col min="2" max="2" width="21.625" style="0" customWidth="1"/>
    <col min="3" max="3" width="21.875" style="27" customWidth="1"/>
    <col min="4" max="4" width="5.75390625" style="0" bestFit="1" customWidth="1"/>
    <col min="5" max="5" width="8.625" style="0" customWidth="1"/>
    <col min="6" max="6" width="3.625" style="0" customWidth="1"/>
    <col min="7" max="7" width="5.625" style="0" customWidth="1"/>
    <col min="8" max="8" width="7.75390625" style="0" customWidth="1"/>
    <col min="9" max="9" width="3.625" style="0" customWidth="1"/>
    <col min="10" max="10" width="7.625" style="0" customWidth="1"/>
    <col min="11" max="11" width="3.625" style="0" customWidth="1"/>
    <col min="12" max="41" width="0" style="0" hidden="1" customWidth="1"/>
  </cols>
  <sheetData>
    <row r="1" spans="1:11" ht="12.75" customHeight="1">
      <c r="A1" s="101" t="s">
        <v>0</v>
      </c>
      <c r="B1" s="103" t="s">
        <v>1</v>
      </c>
      <c r="C1" s="103" t="s">
        <v>2</v>
      </c>
      <c r="D1" s="12" t="s">
        <v>9</v>
      </c>
      <c r="E1" s="12"/>
      <c r="F1" s="12"/>
      <c r="G1" s="12" t="s">
        <v>10</v>
      </c>
      <c r="H1" s="12"/>
      <c r="I1" s="12"/>
      <c r="J1" s="12" t="s">
        <v>14</v>
      </c>
      <c r="K1" s="12"/>
    </row>
    <row r="2" spans="1:11" s="28" customFormat="1" ht="72" customHeight="1">
      <c r="A2" s="102"/>
      <c r="B2" s="102"/>
      <c r="C2" s="102"/>
      <c r="D2" s="46" t="s">
        <v>17</v>
      </c>
      <c r="E2" s="47" t="s">
        <v>18</v>
      </c>
      <c r="F2" s="46" t="s">
        <v>13</v>
      </c>
      <c r="G2" s="46" t="s">
        <v>17</v>
      </c>
      <c r="H2" s="47" t="s">
        <v>18</v>
      </c>
      <c r="I2" s="46" t="s">
        <v>13</v>
      </c>
      <c r="J2" s="47" t="s">
        <v>18</v>
      </c>
      <c r="K2" s="46" t="s">
        <v>13</v>
      </c>
    </row>
    <row r="3" spans="1:11" ht="25.5" customHeight="1">
      <c r="A3" s="9">
        <f aca="true" t="shared" si="0" ref="A3:A20">K3</f>
        <v>1</v>
      </c>
      <c r="B3" s="52" t="s">
        <v>25</v>
      </c>
      <c r="C3" s="51" t="s">
        <v>26</v>
      </c>
      <c r="D3" s="10">
        <v>35</v>
      </c>
      <c r="E3" s="50">
        <f aca="true" t="shared" si="1" ref="E3:E20">IF(D3&lt;&gt;"",IF(ISNUMBER(D3),MAX(1000/TDE1*(TDE1-D3+MIN(D$1:D$65536)),0),0),"")</f>
        <v>991.1111111111112</v>
      </c>
      <c r="F3" s="9">
        <f aca="true" t="shared" si="2" ref="F3:F18">IF(E3&lt;&gt;"",RANK(E3,E$1:E$65536),"")</f>
        <v>2</v>
      </c>
      <c r="G3" s="10">
        <v>10</v>
      </c>
      <c r="H3" s="50">
        <f aca="true" t="shared" si="3" ref="H3:H20">IF(G3&lt;&gt;"",IF(ISNUMBER(G3),MAX(1000/TDE2*(TDE2-G3+MIN(G$1:G$65536)),0),0),"")</f>
        <v>1000</v>
      </c>
      <c r="I3" s="9">
        <f aca="true" t="shared" si="4" ref="I3:I18">IF(H3&lt;&gt;"",RANK(H3,H$1:H$65536),"")</f>
        <v>1</v>
      </c>
      <c r="J3" s="50">
        <f>IF(H3&lt;&gt;"",E3+H3,"")</f>
        <v>1991.1111111111113</v>
      </c>
      <c r="K3" s="9">
        <f aca="true" t="shared" si="5" ref="K3:K18">IF(J3&lt;&gt;"",RANK(J3,J$1:J$65536),"")</f>
        <v>1</v>
      </c>
    </row>
    <row r="4" spans="1:11" ht="25.5" customHeight="1">
      <c r="A4" s="9">
        <f t="shared" si="0"/>
        <v>2</v>
      </c>
      <c r="B4" s="52" t="s">
        <v>28</v>
      </c>
      <c r="C4" s="51" t="s">
        <v>26</v>
      </c>
      <c r="D4" s="10">
        <v>85</v>
      </c>
      <c r="E4" s="50">
        <f t="shared" si="1"/>
        <v>880</v>
      </c>
      <c r="F4" s="9">
        <f t="shared" si="2"/>
        <v>4</v>
      </c>
      <c r="G4" s="10">
        <v>25</v>
      </c>
      <c r="H4" s="50">
        <f t="shared" si="3"/>
        <v>976.1904761904761</v>
      </c>
      <c r="I4" s="9">
        <f t="shared" si="4"/>
        <v>2</v>
      </c>
      <c r="J4" s="50">
        <f>IF(H4&lt;&gt;"",E4+H4,"")</f>
        <v>1856.1904761904761</v>
      </c>
      <c r="K4" s="9">
        <f t="shared" si="5"/>
        <v>2</v>
      </c>
    </row>
    <row r="5" spans="1:11" ht="25.5">
      <c r="A5" s="9">
        <f t="shared" si="0"/>
        <v>3</v>
      </c>
      <c r="B5" s="71" t="s">
        <v>38</v>
      </c>
      <c r="C5" s="52" t="s">
        <v>26</v>
      </c>
      <c r="D5" s="70">
        <v>31</v>
      </c>
      <c r="E5" s="50">
        <f t="shared" si="1"/>
        <v>1000</v>
      </c>
      <c r="F5" s="9">
        <f t="shared" si="2"/>
        <v>1</v>
      </c>
      <c r="G5" s="10">
        <v>105</v>
      </c>
      <c r="H5" s="50">
        <f t="shared" si="3"/>
        <v>849.2063492063492</v>
      </c>
      <c r="I5" s="9">
        <f t="shared" si="4"/>
        <v>4</v>
      </c>
      <c r="J5" s="50">
        <f aca="true" t="shared" si="6" ref="J5:J10">IF(H5&lt;&gt;"",E5+H5,"")</f>
        <v>1849.2063492063492</v>
      </c>
      <c r="K5" s="9">
        <f t="shared" si="5"/>
        <v>3</v>
      </c>
    </row>
    <row r="6" spans="1:11" ht="25.5" customHeight="1">
      <c r="A6" s="9">
        <f t="shared" si="0"/>
        <v>4</v>
      </c>
      <c r="B6" s="52" t="s">
        <v>27</v>
      </c>
      <c r="C6" s="51" t="s">
        <v>26</v>
      </c>
      <c r="D6" s="10">
        <v>145</v>
      </c>
      <c r="E6" s="50">
        <f t="shared" si="1"/>
        <v>746.6666666666667</v>
      </c>
      <c r="F6" s="9">
        <f t="shared" si="2"/>
        <v>6</v>
      </c>
      <c r="G6" s="10">
        <v>25</v>
      </c>
      <c r="H6" s="50">
        <f t="shared" si="3"/>
        <v>976.1904761904761</v>
      </c>
      <c r="I6" s="9">
        <f t="shared" si="4"/>
        <v>2</v>
      </c>
      <c r="J6" s="50">
        <f>IF(H6&lt;&gt;"",E6+H6,"")</f>
        <v>1722.857142857143</v>
      </c>
      <c r="K6" s="9">
        <f t="shared" si="5"/>
        <v>4</v>
      </c>
    </row>
    <row r="7" spans="1:11" ht="25.5">
      <c r="A7" s="9">
        <f t="shared" si="0"/>
        <v>5</v>
      </c>
      <c r="B7" s="69" t="s">
        <v>43</v>
      </c>
      <c r="C7" s="52" t="s">
        <v>26</v>
      </c>
      <c r="D7" s="70">
        <v>305</v>
      </c>
      <c r="E7" s="50">
        <f t="shared" si="1"/>
        <v>391.11111111111114</v>
      </c>
      <c r="F7" s="9">
        <f t="shared" si="2"/>
        <v>9</v>
      </c>
      <c r="G7" s="10">
        <v>255</v>
      </c>
      <c r="H7" s="50">
        <f t="shared" si="3"/>
        <v>611.1111111111111</v>
      </c>
      <c r="I7" s="9">
        <f t="shared" si="4"/>
        <v>5</v>
      </c>
      <c r="J7" s="50">
        <f t="shared" si="6"/>
        <v>1002.2222222222222</v>
      </c>
      <c r="K7" s="9">
        <f t="shared" si="5"/>
        <v>5</v>
      </c>
    </row>
    <row r="8" spans="1:11" ht="25.5" customHeight="1">
      <c r="A8" s="9">
        <f t="shared" si="0"/>
        <v>6</v>
      </c>
      <c r="B8" s="52" t="s">
        <v>34</v>
      </c>
      <c r="C8" s="51" t="s">
        <v>35</v>
      </c>
      <c r="D8" s="10">
        <v>55</v>
      </c>
      <c r="E8" s="50">
        <f t="shared" si="1"/>
        <v>946.6666666666667</v>
      </c>
      <c r="F8" s="9">
        <f t="shared" si="2"/>
        <v>3</v>
      </c>
      <c r="G8" s="10">
        <v>790</v>
      </c>
      <c r="H8" s="50">
        <v>1</v>
      </c>
      <c r="I8" s="9">
        <f t="shared" si="4"/>
        <v>12</v>
      </c>
      <c r="J8" s="50">
        <f>IF(H8&lt;&gt;"",E8+H8,"")</f>
        <v>947.6666666666667</v>
      </c>
      <c r="K8" s="9">
        <f t="shared" si="5"/>
        <v>6</v>
      </c>
    </row>
    <row r="9" spans="1:11" ht="25.5">
      <c r="A9" s="9">
        <f t="shared" si="0"/>
        <v>7</v>
      </c>
      <c r="B9" s="69" t="s">
        <v>37</v>
      </c>
      <c r="C9" s="52" t="s">
        <v>33</v>
      </c>
      <c r="D9" s="70">
        <v>385</v>
      </c>
      <c r="E9" s="50">
        <f t="shared" si="1"/>
        <v>213.33333333333334</v>
      </c>
      <c r="F9" s="9">
        <f t="shared" si="2"/>
        <v>11</v>
      </c>
      <c r="G9" s="10">
        <v>270</v>
      </c>
      <c r="H9" s="50">
        <f t="shared" si="3"/>
        <v>587.3015873015872</v>
      </c>
      <c r="I9" s="9">
        <f t="shared" si="4"/>
        <v>6</v>
      </c>
      <c r="J9" s="50">
        <f t="shared" si="6"/>
        <v>800.6349206349206</v>
      </c>
      <c r="K9" s="9">
        <f t="shared" si="5"/>
        <v>7</v>
      </c>
    </row>
    <row r="10" spans="1:11" ht="25.5" customHeight="1">
      <c r="A10" s="9">
        <f t="shared" si="0"/>
        <v>8</v>
      </c>
      <c r="B10" s="52" t="s">
        <v>36</v>
      </c>
      <c r="C10" s="68" t="s">
        <v>35</v>
      </c>
      <c r="D10" s="10">
        <v>385</v>
      </c>
      <c r="E10" s="50">
        <f t="shared" si="1"/>
        <v>213.33333333333334</v>
      </c>
      <c r="F10" s="9">
        <f t="shared" si="2"/>
        <v>11</v>
      </c>
      <c r="G10" s="10">
        <v>295</v>
      </c>
      <c r="H10" s="50">
        <f t="shared" si="3"/>
        <v>547.6190476190476</v>
      </c>
      <c r="I10" s="9">
        <f t="shared" si="4"/>
        <v>7</v>
      </c>
      <c r="J10" s="50">
        <f t="shared" si="6"/>
        <v>760.952380952381</v>
      </c>
      <c r="K10" s="9">
        <f t="shared" si="5"/>
        <v>8</v>
      </c>
    </row>
    <row r="11" spans="1:11" ht="25.5" customHeight="1">
      <c r="A11" s="9">
        <f t="shared" si="0"/>
        <v>9</v>
      </c>
      <c r="B11" s="52" t="s">
        <v>29</v>
      </c>
      <c r="C11" s="51" t="s">
        <v>30</v>
      </c>
      <c r="D11" s="10">
        <v>150</v>
      </c>
      <c r="E11" s="50">
        <f t="shared" si="1"/>
        <v>735.5555555555555</v>
      </c>
      <c r="F11" s="9">
        <f t="shared" si="2"/>
        <v>7</v>
      </c>
      <c r="G11" s="10">
        <v>765</v>
      </c>
      <c r="H11" s="50">
        <f t="shared" si="3"/>
        <v>0</v>
      </c>
      <c r="I11" s="9">
        <f t="shared" si="4"/>
        <v>15</v>
      </c>
      <c r="J11" s="50">
        <f aca="true" t="shared" si="7" ref="J11:J18">IF(H11&lt;&gt;"",E11+H11,"")</f>
        <v>735.5555555555555</v>
      </c>
      <c r="K11" s="9">
        <f t="shared" si="5"/>
        <v>9</v>
      </c>
    </row>
    <row r="12" spans="1:11" ht="25.5">
      <c r="A12" s="9">
        <f t="shared" si="0"/>
        <v>10</v>
      </c>
      <c r="B12" s="72" t="s">
        <v>41</v>
      </c>
      <c r="C12" s="52" t="s">
        <v>26</v>
      </c>
      <c r="D12" s="70">
        <v>398</v>
      </c>
      <c r="E12" s="50">
        <f t="shared" si="1"/>
        <v>184.44444444444446</v>
      </c>
      <c r="F12" s="9">
        <f t="shared" si="2"/>
        <v>14</v>
      </c>
      <c r="G12" s="10">
        <v>365</v>
      </c>
      <c r="H12" s="50">
        <f t="shared" si="3"/>
        <v>436.5079365079365</v>
      </c>
      <c r="I12" s="9">
        <f t="shared" si="4"/>
        <v>8</v>
      </c>
      <c r="J12" s="50">
        <f t="shared" si="7"/>
        <v>620.952380952381</v>
      </c>
      <c r="K12" s="9">
        <f t="shared" si="5"/>
        <v>10</v>
      </c>
    </row>
    <row r="13" spans="1:11" ht="25.5">
      <c r="A13" s="9">
        <f t="shared" si="0"/>
        <v>11</v>
      </c>
      <c r="B13" s="69" t="s">
        <v>40</v>
      </c>
      <c r="C13" s="52" t="s">
        <v>30</v>
      </c>
      <c r="D13" s="70">
        <v>340</v>
      </c>
      <c r="E13" s="50">
        <f t="shared" si="1"/>
        <v>313.33333333333337</v>
      </c>
      <c r="F13" s="9">
        <f t="shared" si="2"/>
        <v>10</v>
      </c>
      <c r="G13" s="10">
        <v>475</v>
      </c>
      <c r="H13" s="50">
        <f t="shared" si="3"/>
        <v>261.90476190476187</v>
      </c>
      <c r="I13" s="9">
        <f t="shared" si="4"/>
        <v>10</v>
      </c>
      <c r="J13" s="50">
        <f t="shared" si="7"/>
        <v>575.2380952380952</v>
      </c>
      <c r="K13" s="9">
        <f t="shared" si="5"/>
        <v>11</v>
      </c>
    </row>
    <row r="14" spans="1:11" ht="25.5">
      <c r="A14" s="9">
        <f t="shared" si="0"/>
        <v>12</v>
      </c>
      <c r="B14" s="69" t="s">
        <v>44</v>
      </c>
      <c r="C14" s="52" t="s">
        <v>26</v>
      </c>
      <c r="D14" s="70">
        <v>415</v>
      </c>
      <c r="E14" s="50">
        <f t="shared" si="1"/>
        <v>146.66666666666669</v>
      </c>
      <c r="F14" s="9">
        <f t="shared" si="2"/>
        <v>15</v>
      </c>
      <c r="G14" s="10">
        <v>535</v>
      </c>
      <c r="H14" s="50">
        <f t="shared" si="3"/>
        <v>166.66666666666666</v>
      </c>
      <c r="I14" s="9">
        <f t="shared" si="4"/>
        <v>11</v>
      </c>
      <c r="J14" s="50">
        <f t="shared" si="7"/>
        <v>313.33333333333337</v>
      </c>
      <c r="K14" s="9">
        <f t="shared" si="5"/>
        <v>12</v>
      </c>
    </row>
    <row r="15" spans="1:11" ht="25.5" customHeight="1">
      <c r="A15" s="9">
        <f t="shared" si="0"/>
        <v>13</v>
      </c>
      <c r="B15" s="52" t="s">
        <v>32</v>
      </c>
      <c r="C15" s="51" t="s">
        <v>33</v>
      </c>
      <c r="D15" s="11">
        <v>471</v>
      </c>
      <c r="E15" s="50">
        <f t="shared" si="1"/>
        <v>22.22222222222222</v>
      </c>
      <c r="F15" s="9">
        <f t="shared" si="2"/>
        <v>17</v>
      </c>
      <c r="G15" s="11">
        <v>471</v>
      </c>
      <c r="H15" s="50">
        <f t="shared" si="3"/>
        <v>268.25396825396825</v>
      </c>
      <c r="I15" s="9">
        <f t="shared" si="4"/>
        <v>9</v>
      </c>
      <c r="J15" s="50">
        <f t="shared" si="7"/>
        <v>290.4761904761905</v>
      </c>
      <c r="K15" s="9">
        <f t="shared" si="5"/>
        <v>13</v>
      </c>
    </row>
    <row r="16" spans="1:11" ht="25.5" customHeight="1">
      <c r="A16" s="9">
        <f t="shared" si="0"/>
        <v>14</v>
      </c>
      <c r="B16" s="52" t="s">
        <v>31</v>
      </c>
      <c r="C16" s="51" t="s">
        <v>30</v>
      </c>
      <c r="D16" s="10">
        <v>395</v>
      </c>
      <c r="E16" s="50">
        <f t="shared" si="1"/>
        <v>191.11111111111111</v>
      </c>
      <c r="F16" s="9">
        <f t="shared" si="2"/>
        <v>13</v>
      </c>
      <c r="G16" s="10">
        <v>780</v>
      </c>
      <c r="H16" s="50">
        <v>1</v>
      </c>
      <c r="I16" s="9">
        <f t="shared" si="4"/>
        <v>12</v>
      </c>
      <c r="J16" s="50">
        <f t="shared" si="7"/>
        <v>192.11111111111111</v>
      </c>
      <c r="K16" s="9">
        <f t="shared" si="5"/>
        <v>14</v>
      </c>
    </row>
    <row r="17" spans="1:11" ht="25.5">
      <c r="A17" s="9">
        <f t="shared" si="0"/>
        <v>15</v>
      </c>
      <c r="B17" s="69" t="s">
        <v>42</v>
      </c>
      <c r="C17" s="52" t="s">
        <v>30</v>
      </c>
      <c r="D17" s="70">
        <v>439</v>
      </c>
      <c r="E17" s="50">
        <f t="shared" si="1"/>
        <v>93.33333333333334</v>
      </c>
      <c r="F17" s="9">
        <f t="shared" si="2"/>
        <v>16</v>
      </c>
      <c r="G17" s="10">
        <v>1605</v>
      </c>
      <c r="H17" s="50">
        <v>1</v>
      </c>
      <c r="I17" s="9">
        <f t="shared" si="4"/>
        <v>12</v>
      </c>
      <c r="J17" s="50">
        <f t="shared" si="7"/>
        <v>94.33333333333334</v>
      </c>
      <c r="K17" s="9">
        <f t="shared" si="5"/>
        <v>15</v>
      </c>
    </row>
    <row r="18" spans="1:11" ht="38.25">
      <c r="A18" s="9">
        <f t="shared" si="0"/>
        <v>16</v>
      </c>
      <c r="B18" s="69" t="s">
        <v>39</v>
      </c>
      <c r="C18" s="52" t="s">
        <v>33</v>
      </c>
      <c r="D18" s="70">
        <v>650</v>
      </c>
      <c r="E18" s="50">
        <v>1</v>
      </c>
      <c r="F18" s="9">
        <f t="shared" si="2"/>
        <v>18</v>
      </c>
      <c r="G18" s="10" t="s">
        <v>49</v>
      </c>
      <c r="H18" s="50">
        <f t="shared" si="3"/>
        <v>0</v>
      </c>
      <c r="I18" s="9">
        <f t="shared" si="4"/>
        <v>15</v>
      </c>
      <c r="J18" s="50">
        <f t="shared" si="7"/>
        <v>1</v>
      </c>
      <c r="K18" s="9">
        <f t="shared" si="5"/>
        <v>16</v>
      </c>
    </row>
    <row r="19" spans="1:11" ht="25.5">
      <c r="A19" s="9" t="str">
        <f t="shared" si="0"/>
        <v>PK</v>
      </c>
      <c r="B19" s="69" t="s">
        <v>45</v>
      </c>
      <c r="C19" s="52" t="s">
        <v>30</v>
      </c>
      <c r="D19" s="53">
        <v>133</v>
      </c>
      <c r="E19" s="50">
        <f t="shared" si="1"/>
        <v>773.3333333333334</v>
      </c>
      <c r="F19" s="53" t="s">
        <v>46</v>
      </c>
      <c r="G19" s="53" t="s">
        <v>48</v>
      </c>
      <c r="H19" s="50">
        <f t="shared" si="3"/>
        <v>0</v>
      </c>
      <c r="I19" s="9" t="s">
        <v>46</v>
      </c>
      <c r="J19" s="50">
        <v>0</v>
      </c>
      <c r="K19" s="9" t="s">
        <v>46</v>
      </c>
    </row>
    <row r="20" spans="1:11" ht="25.5">
      <c r="A20" s="9" t="str">
        <f t="shared" si="0"/>
        <v>PK</v>
      </c>
      <c r="B20" s="69" t="s">
        <v>47</v>
      </c>
      <c r="C20" s="52" t="s">
        <v>30</v>
      </c>
      <c r="D20" s="53">
        <v>160</v>
      </c>
      <c r="E20" s="50">
        <f t="shared" si="1"/>
        <v>713.3333333333334</v>
      </c>
      <c r="F20" s="53" t="s">
        <v>46</v>
      </c>
      <c r="G20" s="53" t="s">
        <v>48</v>
      </c>
      <c r="H20" s="50">
        <f t="shared" si="3"/>
        <v>0</v>
      </c>
      <c r="I20" s="9" t="s">
        <v>46</v>
      </c>
      <c r="J20" s="50">
        <v>0</v>
      </c>
      <c r="K20" s="9" t="s">
        <v>46</v>
      </c>
    </row>
    <row r="21" ht="12.75">
      <c r="C21" s="73"/>
    </row>
    <row r="22" ht="12.75">
      <c r="C22" s="73"/>
    </row>
    <row r="23" ht="12.75">
      <c r="C23" s="73"/>
    </row>
    <row r="24" ht="12.75">
      <c r="C24" s="73"/>
    </row>
    <row r="25" ht="12.75">
      <c r="C25" s="73"/>
    </row>
    <row r="26" ht="12.75">
      <c r="C26" s="73"/>
    </row>
    <row r="27" ht="12.75">
      <c r="C27" s="73"/>
    </row>
    <row r="28" ht="12.75">
      <c r="C28" s="73"/>
    </row>
    <row r="29" ht="12.75">
      <c r="C29" s="73"/>
    </row>
    <row r="30" ht="12.75">
      <c r="C30" s="73"/>
    </row>
    <row r="31" ht="12.75">
      <c r="C31" s="73"/>
    </row>
    <row r="32" ht="12.75">
      <c r="C32" s="73"/>
    </row>
    <row r="33" ht="12.75">
      <c r="C33" s="73"/>
    </row>
    <row r="34" ht="12.75">
      <c r="C34" s="73"/>
    </row>
    <row r="35" ht="12.75">
      <c r="C35" s="73"/>
    </row>
    <row r="36" ht="12.75">
      <c r="C36" s="73"/>
    </row>
    <row r="37" ht="12.75">
      <c r="C37" s="73"/>
    </row>
    <row r="38" ht="12.75">
      <c r="C38" s="73"/>
    </row>
    <row r="39" ht="12.75">
      <c r="C39" s="73"/>
    </row>
  </sheetData>
  <mergeCells count="3">
    <mergeCell ref="A1:A2"/>
    <mergeCell ref="B1:B2"/>
    <mergeCell ref="C1:C2"/>
  </mergeCells>
  <printOptions horizontalCentered="1"/>
  <pageMargins left="0.5511811023622047" right="0.5905511811023623" top="0.5" bottom="0.5118110236220472" header="0.28" footer="0.5118110236220472"/>
  <pageSetup horizontalDpi="300" verticalDpi="300" orientation="portrait" paperSize="9" r:id="rId1"/>
  <headerFooter alignWithMargins="0">
    <oddHeader>&amp;CKATEGORIA  TD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5" sqref="A5"/>
    </sheetView>
  </sheetViews>
  <sheetFormatPr defaultColWidth="9.00390625" defaultRowHeight="12.75"/>
  <cols>
    <col min="1" max="1" width="20.25390625" style="0" customWidth="1"/>
    <col min="2" max="2" width="22.00390625" style="0" customWidth="1"/>
    <col min="3" max="3" width="10.375" style="0" customWidth="1"/>
  </cols>
  <sheetData>
    <row r="1" spans="1:3" ht="25.5" customHeight="1">
      <c r="A1" s="103" t="s">
        <v>1</v>
      </c>
      <c r="B1" s="103" t="s">
        <v>2</v>
      </c>
      <c r="C1" s="12" t="s">
        <v>9</v>
      </c>
    </row>
    <row r="2" spans="1:3" ht="36.75">
      <c r="A2" s="102"/>
      <c r="B2" s="102"/>
      <c r="C2" s="46" t="s">
        <v>17</v>
      </c>
    </row>
    <row r="3" spans="1:3" ht="25.5">
      <c r="A3" s="52" t="s">
        <v>45</v>
      </c>
      <c r="B3" s="51" t="s">
        <v>30</v>
      </c>
      <c r="C3" s="10">
        <v>0</v>
      </c>
    </row>
    <row r="4" spans="1:3" ht="25.5">
      <c r="A4" s="14" t="s">
        <v>47</v>
      </c>
      <c r="B4" s="51" t="s">
        <v>30</v>
      </c>
      <c r="C4" s="10">
        <v>0</v>
      </c>
    </row>
  </sheetData>
  <mergeCells count="2">
    <mergeCell ref="A1:A2"/>
    <mergeCell ref="B1:B2"/>
  </mergeCells>
  <printOptions horizontalCentered="1"/>
  <pageMargins left="0.7874015748031497" right="0.7874015748031497" top="0.71" bottom="0.984251968503937" header="0.5118110236220472" footer="0.5118110236220472"/>
  <pageSetup orientation="portrait" paperSize="9" r:id="rId1"/>
  <headerFooter alignWithMargins="0">
    <oddHeader>&amp;CKATEGORIA  TP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E3" sqref="E3"/>
    </sheetView>
  </sheetViews>
  <sheetFormatPr defaultColWidth="9.00390625" defaultRowHeight="12.75"/>
  <cols>
    <col min="1" max="1" width="5.00390625" style="0" customWidth="1"/>
    <col min="2" max="2" width="27.875" style="0" customWidth="1"/>
    <col min="3" max="3" width="21.25390625" style="0" customWidth="1"/>
    <col min="4" max="4" width="10.875" style="0" customWidth="1"/>
  </cols>
  <sheetData>
    <row r="1" spans="1:4" ht="12.75">
      <c r="A1" s="101" t="s">
        <v>0</v>
      </c>
      <c r="B1" s="103" t="s">
        <v>1</v>
      </c>
      <c r="C1" s="103" t="s">
        <v>2</v>
      </c>
      <c r="D1" s="12" t="s">
        <v>9</v>
      </c>
    </row>
    <row r="2" spans="1:4" ht="51" customHeight="1">
      <c r="A2" s="102"/>
      <c r="B2" s="102"/>
      <c r="C2" s="102"/>
      <c r="D2" s="46" t="s">
        <v>17</v>
      </c>
    </row>
    <row r="3" spans="1:4" ht="25.5" customHeight="1">
      <c r="A3" s="9">
        <v>1</v>
      </c>
      <c r="B3" s="52" t="s">
        <v>85</v>
      </c>
      <c r="C3" s="51" t="s">
        <v>54</v>
      </c>
      <c r="D3" s="17">
        <v>120</v>
      </c>
    </row>
    <row r="4" spans="1:4" ht="25.5" customHeight="1">
      <c r="A4" s="9">
        <v>2</v>
      </c>
      <c r="B4" s="52" t="s">
        <v>52</v>
      </c>
      <c r="C4" s="51" t="s">
        <v>30</v>
      </c>
      <c r="D4" s="74">
        <v>124</v>
      </c>
    </row>
    <row r="5" spans="1:4" ht="25.5" customHeight="1">
      <c r="A5" s="9">
        <v>3</v>
      </c>
      <c r="B5" s="52" t="s">
        <v>65</v>
      </c>
      <c r="C5" s="51" t="s">
        <v>56</v>
      </c>
      <c r="D5" s="17">
        <v>197</v>
      </c>
    </row>
    <row r="6" spans="1:4" ht="25.5" customHeight="1">
      <c r="A6" s="9">
        <v>4</v>
      </c>
      <c r="B6" s="52" t="s">
        <v>61</v>
      </c>
      <c r="C6" s="51" t="s">
        <v>30</v>
      </c>
      <c r="D6" s="17">
        <v>215</v>
      </c>
    </row>
    <row r="7" spans="1:4" ht="25.5" customHeight="1">
      <c r="A7" s="53">
        <v>5</v>
      </c>
      <c r="B7" s="67" t="s">
        <v>55</v>
      </c>
      <c r="C7" s="66" t="s">
        <v>56</v>
      </c>
      <c r="D7" s="75">
        <v>220</v>
      </c>
    </row>
    <row r="8" spans="1:4" ht="12.75">
      <c r="A8" s="77">
        <v>6</v>
      </c>
      <c r="B8" s="76" t="s">
        <v>86</v>
      </c>
      <c r="C8" s="76" t="s">
        <v>64</v>
      </c>
      <c r="D8" s="77">
        <v>525</v>
      </c>
    </row>
    <row r="9" spans="1:4" ht="25.5">
      <c r="A9" s="77">
        <v>7</v>
      </c>
      <c r="B9" s="52" t="s">
        <v>58</v>
      </c>
      <c r="C9" s="51" t="s">
        <v>59</v>
      </c>
      <c r="D9" s="77">
        <v>556</v>
      </c>
    </row>
    <row r="10" spans="1:4" ht="25.5">
      <c r="A10" s="77">
        <v>8</v>
      </c>
      <c r="B10" s="52" t="s">
        <v>62</v>
      </c>
      <c r="C10" s="51" t="s">
        <v>59</v>
      </c>
      <c r="D10" s="77">
        <v>665</v>
      </c>
    </row>
    <row r="11" spans="1:4" ht="12.75">
      <c r="A11" s="78"/>
      <c r="B11" s="78"/>
      <c r="C11" s="78"/>
      <c r="D11" s="78"/>
    </row>
    <row r="12" spans="1:4" ht="12.75">
      <c r="A12" s="78"/>
      <c r="B12" s="78"/>
      <c r="C12" s="78"/>
      <c r="D12" s="78"/>
    </row>
  </sheetData>
  <mergeCells count="3">
    <mergeCell ref="B1:B2"/>
    <mergeCell ref="C1:C2"/>
    <mergeCell ref="A1:A2"/>
  </mergeCells>
  <printOptions horizontalCentered="1"/>
  <pageMargins left="0.7874015748031497" right="0.7874015748031497" top="0.8267716535433072" bottom="0.984251968503937" header="0.5118110236220472" footer="0.5118110236220472"/>
  <pageSetup horizontalDpi="300" verticalDpi="300" orientation="portrait" paperSize="9" r:id="rId1"/>
  <headerFooter alignWithMargins="0">
    <oddHeader>&amp;CKATEGORIA  TN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3"/>
  <dimension ref="A1:L5"/>
  <sheetViews>
    <sheetView workbookViewId="0" topLeftCell="A1">
      <selection activeCell="B5" sqref="B5"/>
    </sheetView>
  </sheetViews>
  <sheetFormatPr defaultColWidth="9.00390625" defaultRowHeight="12.75"/>
  <sheetData>
    <row r="1" spans="1:12" ht="12.75">
      <c r="A1" s="109" t="s">
        <v>3</v>
      </c>
      <c r="B1" s="110"/>
      <c r="C1" s="111" t="s">
        <v>4</v>
      </c>
      <c r="D1" s="112"/>
      <c r="E1" s="113" t="s">
        <v>20</v>
      </c>
      <c r="F1" s="114"/>
      <c r="G1" s="115" t="s">
        <v>21</v>
      </c>
      <c r="H1" s="116"/>
      <c r="I1" s="105" t="s">
        <v>23</v>
      </c>
      <c r="J1" s="106"/>
      <c r="K1" s="107"/>
      <c r="L1" s="108"/>
    </row>
    <row r="2" spans="1:12" ht="12.75">
      <c r="A2" s="54" t="s">
        <v>5</v>
      </c>
      <c r="B2" s="54">
        <v>1350</v>
      </c>
      <c r="C2" s="55" t="s">
        <v>5</v>
      </c>
      <c r="D2" s="55">
        <v>1530</v>
      </c>
      <c r="E2" s="56" t="s">
        <v>5</v>
      </c>
      <c r="F2" s="56">
        <v>810</v>
      </c>
      <c r="G2" s="57" t="s">
        <v>5</v>
      </c>
      <c r="H2" s="57">
        <v>450</v>
      </c>
      <c r="I2" s="58" t="s">
        <v>5</v>
      </c>
      <c r="J2" s="58"/>
      <c r="K2" s="37"/>
      <c r="L2" s="38"/>
    </row>
    <row r="3" spans="1:12" ht="12.75">
      <c r="A3" s="54" t="s">
        <v>6</v>
      </c>
      <c r="B3" s="54">
        <v>1620</v>
      </c>
      <c r="C3" s="55" t="s">
        <v>6</v>
      </c>
      <c r="D3" s="55">
        <v>1170</v>
      </c>
      <c r="E3" s="56" t="s">
        <v>6</v>
      </c>
      <c r="F3" s="56">
        <v>810</v>
      </c>
      <c r="G3" s="57" t="s">
        <v>6</v>
      </c>
      <c r="H3" s="57">
        <v>630</v>
      </c>
      <c r="I3" s="58"/>
      <c r="J3" s="58"/>
      <c r="K3" s="37"/>
      <c r="L3" s="38"/>
    </row>
    <row r="4" spans="1:12" ht="12.75">
      <c r="A4" s="54" t="s">
        <v>7</v>
      </c>
      <c r="B4" s="54">
        <v>900</v>
      </c>
      <c r="C4" s="55" t="s">
        <v>7</v>
      </c>
      <c r="D4" s="55">
        <v>720</v>
      </c>
      <c r="E4" s="56" t="s">
        <v>7</v>
      </c>
      <c r="F4" s="56"/>
      <c r="G4" s="57" t="s">
        <v>7</v>
      </c>
      <c r="H4" s="57"/>
      <c r="I4" s="58"/>
      <c r="J4" s="58"/>
      <c r="K4" s="37"/>
      <c r="L4" s="38"/>
    </row>
    <row r="5" spans="1:12" ht="12.75">
      <c r="A5" s="54" t="s">
        <v>8</v>
      </c>
      <c r="B5" s="54"/>
      <c r="C5" s="55" t="s">
        <v>8</v>
      </c>
      <c r="D5" s="55"/>
      <c r="E5" s="56" t="s">
        <v>8</v>
      </c>
      <c r="F5" s="56"/>
      <c r="G5" s="57" t="s">
        <v>8</v>
      </c>
      <c r="H5" s="57"/>
      <c r="I5" s="58"/>
      <c r="J5" s="58"/>
      <c r="K5" s="39"/>
      <c r="L5" s="40"/>
    </row>
  </sheetData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Jack</cp:lastModifiedBy>
  <cp:lastPrinted>2006-03-21T20:02:36Z</cp:lastPrinted>
  <dcterms:created xsi:type="dcterms:W3CDTF">1998-06-05T10:25:00Z</dcterms:created>
  <dcterms:modified xsi:type="dcterms:W3CDTF">2006-04-11T17:58:37Z</dcterms:modified>
  <cp:category/>
  <cp:version/>
  <cp:contentType/>
  <cp:contentStatus/>
</cp:coreProperties>
</file>