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TS" sheetId="1" r:id="rId1"/>
    <sheet name="TJ" sheetId="2" r:id="rId2"/>
    <sheet name="TM" sheetId="3" r:id="rId3"/>
    <sheet name="TP" sheetId="4" r:id="rId4"/>
    <sheet name="TKr" sheetId="5" r:id="rId5"/>
    <sheet name="Jajo_2" sheetId="6" r:id="rId6"/>
    <sheet name="Arkusz7" sheetId="7" r:id="rId7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<sst xmlns="http://schemas.openxmlformats.org/spreadsheetml/2006/main" count="271" uniqueCount="176">
  <si>
    <t>PODKUREK 2013</t>
  </si>
  <si>
    <t>TS</t>
  </si>
  <si>
    <t>Etap I</t>
  </si>
  <si>
    <t>Etap II</t>
  </si>
  <si>
    <t>Etap III</t>
  </si>
  <si>
    <t>Etap I-III</t>
  </si>
  <si>
    <t>TMWiM</t>
  </si>
  <si>
    <t>S</t>
  </si>
  <si>
    <t>Poz.</t>
  </si>
  <si>
    <t>Pz</t>
  </si>
  <si>
    <t>Poz</t>
  </si>
  <si>
    <t>Zespół</t>
  </si>
  <si>
    <t>Drużyna</t>
  </si>
  <si>
    <t>PK</t>
  </si>
  <si>
    <t>PP</t>
  </si>
  <si>
    <t>I</t>
  </si>
  <si>
    <t>II</t>
  </si>
  <si>
    <t>I-II</t>
  </si>
  <si>
    <t>III</t>
  </si>
  <si>
    <t>RAZEM</t>
  </si>
  <si>
    <t>SKOCZYŃSKI ADAM
KABUŁA ZIEMOWIT</t>
  </si>
  <si>
    <t>TROCHA ROMAN 
PACEK MAREK</t>
  </si>
  <si>
    <t>Dzierżoniów, 
Gdańsk</t>
  </si>
  <si>
    <t>PUTERNICKA JOANNA
WIESZACZEWSKI JACEK</t>
  </si>
  <si>
    <t>SOCHA ZBIGNIEW
GLINKA PIOTR</t>
  </si>
  <si>
    <t>TKACZ PRZEMYSŁAW 
BARANOWSKA MIRA</t>
  </si>
  <si>
    <t>KUCHARSKI TADEUSZ
KABUŁA JAROSŁAW</t>
  </si>
  <si>
    <t>LIGIENZA KRZYSZTOF
ZACHARA MACIEJ</t>
  </si>
  <si>
    <t>Dzierżoniów, 
Rzeszów</t>
  </si>
  <si>
    <t>SKADORWA TYMON
PŁONKA KRZYSZTOF</t>
  </si>
  <si>
    <t xml:space="preserve">SZYNDLARZ IRENEUSZ </t>
  </si>
  <si>
    <t>MAKIEŁA KAZIMIERZ</t>
  </si>
  <si>
    <t xml:space="preserve">SOŁTYS MACIEJ </t>
  </si>
  <si>
    <t>KULA KRZYSZTOF
FRYNAS SŁAWOMIR</t>
  </si>
  <si>
    <t>Gdańsk
Lublin</t>
  </si>
  <si>
    <t>FUDRO EDWARD</t>
  </si>
  <si>
    <t>JEJ Police</t>
  </si>
  <si>
    <t>KACZYŃSKI JAKUB
KACZYŃSKI PIOTR</t>
  </si>
  <si>
    <t>SZYMAŃSKA ZUZANNA
TRYKOZKO URSZULA</t>
  </si>
  <si>
    <t>ANTONIAK PRZEMYSŁAW
KREFFT ŁUKASZ</t>
  </si>
  <si>
    <t xml:space="preserve"> "Albatros" Koszalin</t>
  </si>
  <si>
    <t>SKRÓTY RADOM</t>
  </si>
  <si>
    <t>OPIELA KAMIL</t>
  </si>
  <si>
    <t>FIJOR WALDEMA
WYSOCKI ANDRZEJ</t>
  </si>
  <si>
    <t>BRZUCHALSKA PATRYCJA
GAWLIK PRZEMYSŁAW</t>
  </si>
  <si>
    <t>KUCHARSKA STANISŁAWA 
POLONIUS KRYSTYNA</t>
  </si>
  <si>
    <t>PTTK 2 Katowice
PTTK Czartak Katowice</t>
  </si>
  <si>
    <t xml:space="preserve">GROMEK EDYTA
WOŚKO MIROSŁAW </t>
  </si>
  <si>
    <t>Lublin
Rzeszów</t>
  </si>
  <si>
    <t>WOŹNIAK KATARZYNA 
WOŹNIAK MICHAŁ</t>
  </si>
  <si>
    <t>SZMYT BARBARA 
WALCZYNA DARIUSZ</t>
  </si>
  <si>
    <t>MALCZEWSKA AGATA
ROZWADOWSKI PAWEŁ</t>
  </si>
  <si>
    <t xml:space="preserve">SOKOŁOWSKI PIOTR
MARSZ KRYSTYNA </t>
  </si>
  <si>
    <t>Katowice
Warszawa</t>
  </si>
  <si>
    <t>DOMBI TOMASZ</t>
  </si>
  <si>
    <t>abs</t>
  </si>
  <si>
    <t>GÓRAJ MARIUSZ
CHRUŚLAK ROBERT</t>
  </si>
  <si>
    <t>RADOM</t>
  </si>
  <si>
    <t>nkl</t>
  </si>
  <si>
    <t>TJ</t>
  </si>
  <si>
    <t>TM</t>
  </si>
  <si>
    <t>Etap I-II</t>
  </si>
  <si>
    <t xml:space="preserve">Poz. </t>
  </si>
  <si>
    <t>BAJDA MATEUSZ
KISZKA SEBASTIAN</t>
  </si>
  <si>
    <t>POPIELUCH AGATA
DUSZCZYK PAWEŁ
PIĘTKA WOJCIECH</t>
  </si>
  <si>
    <t>SP Czemierniki</t>
  </si>
  <si>
    <t>MAJ SEBASTIAN
CIESIELSKI MIKOŁAJ</t>
  </si>
  <si>
    <t>MUCHA PAWEŁ
MUCHA MILENA</t>
  </si>
  <si>
    <t>UKS BIAŁA</t>
  </si>
  <si>
    <t>WÓJTOWICZ ARKADIUSZ
SKOLIMOWSKI PATRYK</t>
  </si>
  <si>
    <t>MORAWSKI JAKUB
KUJAWA MACIEJ</t>
  </si>
  <si>
    <t>FARYS KAMIL
KALINOWSKA MARIA</t>
  </si>
  <si>
    <t>RZYSKI MIKOŁAJ
ŁĄCZYŃSKI JAKUB</t>
  </si>
  <si>
    <t>TRZASKOWSKI DAWID
LUSAWA DAWID</t>
  </si>
  <si>
    <t>NKL</t>
  </si>
  <si>
    <t>GŁOWALA MONIKA
WASĄŻNIK ANGELIKA
MATYSIAK JULIA</t>
  </si>
  <si>
    <t>TP</t>
  </si>
  <si>
    <t>Uczestnicy</t>
  </si>
  <si>
    <t>Małgorzata Marchlik</t>
  </si>
  <si>
    <t>Jolanta Przychodzeń, Grzegorz Korycki, Maria Marczak</t>
  </si>
  <si>
    <t>Celestynów II</t>
  </si>
  <si>
    <t>Joanna Kośnik</t>
  </si>
  <si>
    <t>UKS Biała</t>
  </si>
  <si>
    <t>Marta Skowron, Julia Lotek, Julia Smogorzewska Hanna Gołoś</t>
  </si>
  <si>
    <t>Anna Golas</t>
  </si>
  <si>
    <t>Angelika Wasążnik</t>
  </si>
  <si>
    <t>Angelika Hys</t>
  </si>
  <si>
    <t>Justyna Jałocha</t>
  </si>
  <si>
    <t>Paulina Wargocka</t>
  </si>
  <si>
    <t>Martyna Wasążnik</t>
  </si>
  <si>
    <t>Aleksandra Zawada</t>
  </si>
  <si>
    <t>Dorota Zawadka</t>
  </si>
  <si>
    <t>Natalia Zawadka</t>
  </si>
  <si>
    <t>Bożena Świderska</t>
  </si>
  <si>
    <t>Jerzy Barejko</t>
  </si>
  <si>
    <t>Wiktoria Kubiak</t>
  </si>
  <si>
    <t>Wiktoria Pietrzak</t>
  </si>
  <si>
    <t>Patrycja Pawłowska</t>
  </si>
  <si>
    <t>Eryk Batko</t>
  </si>
  <si>
    <t>Ewelina Małecka</t>
  </si>
  <si>
    <t>Patryk Trzaskowski</t>
  </si>
  <si>
    <t>Aleksandra Mętrak</t>
  </si>
  <si>
    <t>Dorota Filipek</t>
  </si>
  <si>
    <t>Anna Przybysz</t>
  </si>
  <si>
    <t>Kamil Bąk</t>
  </si>
  <si>
    <t>Bartosz Grzegrzółka</t>
  </si>
  <si>
    <t>Justyna Grzegrzółka</t>
  </si>
  <si>
    <t>Dawid Szostak</t>
  </si>
  <si>
    <t>Aleksandra Glinka</t>
  </si>
  <si>
    <t>Weronika Siarek</t>
  </si>
  <si>
    <t>Szymon Królikowski</t>
  </si>
  <si>
    <t>Julia Kozińska</t>
  </si>
  <si>
    <t>Kamila Wargocka</t>
  </si>
  <si>
    <t>M-ce</t>
  </si>
  <si>
    <t>Imię Nazwisko</t>
  </si>
  <si>
    <t>Klub/Miasto</t>
  </si>
  <si>
    <t>Wynik</t>
  </si>
  <si>
    <t>KInO Stowarzysze Warszawa
Orientop Wrocław</t>
  </si>
  <si>
    <t>Trondheim Norwegia</t>
  </si>
  <si>
    <t>SKARMAT Warszawa Poznań</t>
  </si>
  <si>
    <t>Radzyń Podlaski</t>
  </si>
  <si>
    <t>MKInO Warszawa</t>
  </si>
  <si>
    <t>SKARMAT Toruń</t>
  </si>
  <si>
    <t>Team 360 Warszawa</t>
  </si>
  <si>
    <t>K. PTTK nr 1 Warszawa</t>
  </si>
  <si>
    <t>SKARMAT Toruń
CYRKINO Gliwice</t>
  </si>
  <si>
    <t xml:space="preserve">PSR Petarde Team Szczecin
Skróty Radom </t>
  </si>
  <si>
    <t xml:space="preserve"> K I n O Stowarzysze Warszawa</t>
  </si>
  <si>
    <t>NATUSIEWICZ ANNA
PIELA MAREK</t>
  </si>
  <si>
    <t>MIŚKI Warszawa</t>
  </si>
  <si>
    <t>Jelonek Warszawa Brwinów</t>
  </si>
  <si>
    <t>A &amp; K Warszawa</t>
  </si>
  <si>
    <t>GRONAU TOMASZ
KOŚNIK JOANNA ( noc)</t>
  </si>
  <si>
    <t>Warszawa</t>
  </si>
  <si>
    <t>Grillino Gliwice
Krokus Miliardowice</t>
  </si>
  <si>
    <t>KInO Stowarzysze Warszawa</t>
  </si>
  <si>
    <t>HKT "TREP" PTTK Warszawa</t>
  </si>
  <si>
    <t>MARCZAK WIKTOR</t>
  </si>
  <si>
    <t>ZGODA PIOTR; WILCZYŃSKA-ZGODA ALEKSANDRA                  Zgoda Krzyś,14 (-4 mie.)</t>
  </si>
  <si>
    <t>Plessino Pszczyna RZUŁF Gdańsk</t>
  </si>
  <si>
    <t>K. PTTK 2 Katowice RZUŁF Gdańsk</t>
  </si>
  <si>
    <t>Neptun Opencaching.pl Gdańsk</t>
  </si>
  <si>
    <t>KADŁUBOWSKA KASIA
KADŁUBOWSKA ANNA</t>
  </si>
  <si>
    <t>SKOCZYŃSKI ARKADIUSZ</t>
  </si>
  <si>
    <t>PLESSINO Pszczyna</t>
  </si>
  <si>
    <t>SZWEJK KAMILA       ZAGUMIEŃ ALEKSANDRA
FARYS KAMIL</t>
  </si>
  <si>
    <t>0.00</t>
  </si>
  <si>
    <t>288 WDH Włóczykije Warszawa</t>
  </si>
  <si>
    <t>KOPIŚ SEBASTIAN   
WARSZ DAMIAN</t>
  </si>
  <si>
    <t>Gimnazjum Czemierniki</t>
  </si>
  <si>
    <t>MAREK ALEKSANDRA  KONDRAT MICHAŁ</t>
  </si>
  <si>
    <t>Zespół Szkół        Osieck</t>
  </si>
  <si>
    <t>Zespół Szkół         Osieck</t>
  </si>
  <si>
    <t>KOZAK ALEKSANDRA   WALASZEK PAULINA
MAJCHRZAK JULIA</t>
  </si>
  <si>
    <t>SZUCHNIK MICHAŁ
PIĘTKA ŁUKASZ</t>
  </si>
  <si>
    <t>Zespół Szkół       Osieck</t>
  </si>
  <si>
    <t>Zespół Szkół    Osieck</t>
  </si>
  <si>
    <t>Ministranci  Zes. Szkół Osieck</t>
  </si>
  <si>
    <t>SZWEJK KAMILA
ZAGUBIEŃ ALEKSANDRA</t>
  </si>
  <si>
    <t>Świstaki 2 288 WDH Warszawa</t>
  </si>
  <si>
    <t>MIROSŁAW WERONIKA  MUSIKOWSKI PIOTR</t>
  </si>
  <si>
    <t>NIEWĘGŁOWSKA GABRIELA  KLUJEWSKI ŁUKASZ</t>
  </si>
  <si>
    <t>Gimnazjum Czemirniki</t>
  </si>
  <si>
    <t>Zespół Szkół   Osieck</t>
  </si>
  <si>
    <t>Świstak Zespół Szkół Osieck</t>
  </si>
  <si>
    <t>Ministranci Zespół Szkół Osieck</t>
  </si>
  <si>
    <t>CHODKIEWICZ PAWEŁ
PIĘTKA PATRYK            (PIĘTKA ANDRZEJ)</t>
  </si>
  <si>
    <t>PAPIS BARTEK 
GRZEGRZÓŁKA KAROL     (BISEK SEBASTIAN)</t>
  </si>
  <si>
    <t>BĄK TOMASZ
KLOCH ALEKSANDER (ŻOCHOWSKI KRZYSZTOF)</t>
  </si>
  <si>
    <t>WIŚNIEWSKA NATALIA
GALAS ANNA
GRZEGRZÓŁKA AGNIESZKA  (DUSZCZYK PAWEŁ)</t>
  </si>
  <si>
    <t>Celestynów II Warszawa</t>
  </si>
  <si>
    <r>
      <t xml:space="preserve">TOMASZEWSKA </t>
    </r>
    <r>
      <rPr>
        <sz val="8"/>
        <rFont val="Arial"/>
        <family val="2"/>
      </rPr>
      <t xml:space="preserve">ALEKSANDRA
</t>
    </r>
    <r>
      <rPr>
        <sz val="10"/>
        <rFont val="Arial"/>
        <family val="2"/>
      </rPr>
      <t xml:space="preserve">PRZYBYŁOWSKA DOMINIKA  </t>
    </r>
  </si>
  <si>
    <t>Marta Potocka, Oliwia Puchalska, Marta Bytniewska, Natalia Adamowicz, Maksymilian Zapała, Oskar Adamczewski, Jakub Kurowski, Piotr Zduniak</t>
  </si>
  <si>
    <t>Izabela Skowron, Julia Żurawska, Marcin Krasucki, Dawid Latoch, Julia Chojnacka</t>
  </si>
  <si>
    <t>Agnieszka Grzegrzółka</t>
  </si>
  <si>
    <t>TKr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</si>
</sst>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)"/>
  </numFmts>
  <fonts count="23">
    <font>
      <sz val="10"/>
      <name val="Courier New"/>
      <family val="3"/>
    </font>
    <font>
      <sz val="10"/>
      <name val="Arial"/>
      <family val="0"/>
    </font>
    <font>
      <b/>
      <sz val="20"/>
      <color indexed="8"/>
      <name val="Arial"/>
      <family val="2"/>
    </font>
    <font>
      <sz val="2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 Black"/>
      <family val="2"/>
    </font>
    <font>
      <b/>
      <sz val="26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 CE"/>
      <family val="2"/>
    </font>
    <font>
      <b/>
      <sz val="26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b/>
      <sz val="2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" fontId="6" fillId="0" borderId="1" xfId="0" applyNumberFormat="1" applyFont="1" applyBorder="1" applyAlignment="1" applyProtection="1">
      <alignment horizontal="center" vertical="center"/>
      <protection/>
    </xf>
    <xf numFmtId="2" fontId="8" fillId="0" borderId="1" xfId="0" applyNumberFormat="1" applyFont="1" applyBorder="1" applyAlignment="1" applyProtection="1">
      <alignment horizontal="center" vertical="center"/>
      <protection/>
    </xf>
    <xf numFmtId="1" fontId="9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wrapText="1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/>
    </xf>
    <xf numFmtId="164" fontId="8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/>
      <protection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" xfId="0" applyFont="1" applyBorder="1" applyAlignment="1" applyProtection="1">
      <alignment horizontal="left"/>
      <protection/>
    </xf>
    <xf numFmtId="0" fontId="14" fillId="0" borderId="6" xfId="0" applyFont="1" applyBorder="1" applyAlignment="1">
      <alignment/>
    </xf>
    <xf numFmtId="0" fontId="14" fillId="0" borderId="6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/>
      <protection/>
    </xf>
    <xf numFmtId="0" fontId="14" fillId="0" borderId="7" xfId="0" applyFont="1" applyBorder="1" applyAlignment="1">
      <alignment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164" fontId="16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/>
      <protection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 applyProtection="1">
      <alignment horizontal="center"/>
      <protection/>
    </xf>
    <xf numFmtId="0" fontId="2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pane ySplit="5" topLeftCell="BM33" activePane="bottomLeft" state="frozen"/>
      <selection pane="topLeft" activeCell="A1" sqref="A1"/>
      <selection pane="bottomLeft" activeCell="C29" sqref="C29"/>
    </sheetView>
  </sheetViews>
  <sheetFormatPr defaultColWidth="9.00390625" defaultRowHeight="13.5"/>
  <cols>
    <col min="1" max="1" width="4.625" style="1" customWidth="1"/>
    <col min="2" max="2" width="24.625" style="0" customWidth="1"/>
    <col min="3" max="3" width="18.25390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0" width="0" style="0" hidden="1" customWidth="1"/>
    <col min="11" max="12" width="4.625" style="0" customWidth="1"/>
    <col min="13" max="13" width="8.625" style="0" customWidth="1"/>
    <col min="14" max="14" width="4.625" style="0" customWidth="1"/>
    <col min="15" max="15" width="10.625" style="0" customWidth="1"/>
    <col min="16" max="16" width="0" style="0" hidden="1" customWidth="1"/>
    <col min="17" max="16384" width="4.625" style="0" customWidth="1"/>
  </cols>
  <sheetData>
    <row r="1" spans="1:15" ht="26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ht="13.5">
      <c r="A2" s="77" t="s">
        <v>1</v>
      </c>
      <c r="B2" s="77"/>
      <c r="C2" s="77"/>
      <c r="D2" s="78" t="s">
        <v>2</v>
      </c>
      <c r="E2" s="78"/>
      <c r="F2" s="78"/>
      <c r="G2" s="79" t="s">
        <v>3</v>
      </c>
      <c r="H2" s="79"/>
      <c r="I2" s="79"/>
      <c r="J2" s="79"/>
      <c r="K2" s="79"/>
      <c r="L2" s="78" t="s">
        <v>4</v>
      </c>
      <c r="M2" s="78"/>
      <c r="N2" s="78"/>
      <c r="O2" s="80" t="s">
        <v>5</v>
      </c>
      <c r="P2" s="73" t="s">
        <v>6</v>
      </c>
    </row>
    <row r="3" spans="1:16" ht="13.5">
      <c r="A3" s="77"/>
      <c r="B3" s="77"/>
      <c r="C3" s="77"/>
      <c r="D3" s="3" t="s">
        <v>7</v>
      </c>
      <c r="E3" s="4">
        <f>13*90</f>
        <v>1170</v>
      </c>
      <c r="F3" s="4"/>
      <c r="G3" s="3" t="s">
        <v>7</v>
      </c>
      <c r="H3" s="5">
        <v>900</v>
      </c>
      <c r="I3" s="74" t="s">
        <v>8</v>
      </c>
      <c r="J3" s="74"/>
      <c r="K3" s="74"/>
      <c r="L3" s="3" t="s">
        <v>7</v>
      </c>
      <c r="M3" s="5">
        <v>1800</v>
      </c>
      <c r="N3" s="75" t="s">
        <v>8</v>
      </c>
      <c r="O3" s="80"/>
      <c r="P3" s="73"/>
    </row>
    <row r="4" spans="1:16" ht="13.5">
      <c r="A4" s="77"/>
      <c r="B4" s="77"/>
      <c r="C4" s="77"/>
      <c r="D4" s="3" t="s">
        <v>9</v>
      </c>
      <c r="E4" s="5">
        <f>MIN(D6:D37)</f>
        <v>0</v>
      </c>
      <c r="F4" s="5" t="s">
        <v>8</v>
      </c>
      <c r="G4" s="3" t="s">
        <v>9</v>
      </c>
      <c r="H4" s="5">
        <f>MIN(G6:G37)</f>
        <v>26</v>
      </c>
      <c r="I4" s="74"/>
      <c r="J4" s="74"/>
      <c r="K4" s="74"/>
      <c r="L4" s="3" t="s">
        <v>9</v>
      </c>
      <c r="M4" s="5">
        <f>MIN(L6:L37)</f>
        <v>18</v>
      </c>
      <c r="N4" s="75"/>
      <c r="O4" s="80"/>
      <c r="P4" s="73"/>
    </row>
    <row r="5" spans="1:16" ht="13.5">
      <c r="A5" s="6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13</v>
      </c>
      <c r="H5" s="2" t="s">
        <v>14</v>
      </c>
      <c r="I5" s="2" t="s">
        <v>16</v>
      </c>
      <c r="J5" s="2"/>
      <c r="K5" s="2" t="s">
        <v>17</v>
      </c>
      <c r="L5" s="2" t="s">
        <v>13</v>
      </c>
      <c r="M5" s="2" t="s">
        <v>14</v>
      </c>
      <c r="N5" s="2" t="s">
        <v>18</v>
      </c>
      <c r="O5" s="2" t="s">
        <v>19</v>
      </c>
      <c r="P5" s="73"/>
    </row>
    <row r="6" spans="1:16" ht="26.25">
      <c r="A6" s="7">
        <v>1</v>
      </c>
      <c r="B6" s="8" t="s">
        <v>20</v>
      </c>
      <c r="C6" s="9" t="s">
        <v>139</v>
      </c>
      <c r="D6" s="10">
        <v>10</v>
      </c>
      <c r="E6" s="11">
        <f aca="true" t="shared" si="0" ref="E6:E37">IF(D6="abs",0,IF(D6&lt;(E$3+E$4),(E$3+E$4-D6)/E$3*1000,1))</f>
        <v>991.4529914529915</v>
      </c>
      <c r="F6" s="12">
        <f aca="true" t="shared" si="1" ref="F6:F37">RANK(E6,E$6:E$38,0)</f>
        <v>5</v>
      </c>
      <c r="G6" s="10">
        <v>31</v>
      </c>
      <c r="H6" s="11">
        <f aca="true" t="shared" si="2" ref="H6:H37">IF(G6="abs",0,IF(G6&lt;(H$3+H$4),(H$3+H$4-G6)/H$3*1000,1))</f>
        <v>994.4444444444445</v>
      </c>
      <c r="I6" s="12">
        <f aca="true" t="shared" si="3" ref="I6:I37">RANK(H6,H$6:H$38,0)</f>
        <v>2</v>
      </c>
      <c r="J6" s="12">
        <f aca="true" t="shared" si="4" ref="J6:J37">H6+E6</f>
        <v>1985.897435897436</v>
      </c>
      <c r="K6" s="12">
        <f aca="true" t="shared" si="5" ref="K6:K37">RANK(J6,J$6:J$38,0)</f>
        <v>3</v>
      </c>
      <c r="L6" s="10">
        <v>26</v>
      </c>
      <c r="M6" s="11">
        <f aca="true" t="shared" si="6" ref="M6:M37">IF(L6="abs",0,IF(L6&lt;(M$3+M$4),(M$3+M$4-L6)/M$3*1000,1))</f>
        <v>995.5555555555555</v>
      </c>
      <c r="N6" s="12">
        <f aca="true" t="shared" si="7" ref="N6:N37">RANK(M6,M$6:M$38,0)</f>
        <v>2</v>
      </c>
      <c r="O6" s="13">
        <f aca="true" t="shared" si="8" ref="O6:O37">M6+H6+E6</f>
        <v>2981.4529914529912</v>
      </c>
      <c r="P6" s="14">
        <f aca="true" t="shared" si="9" ref="P6:P37">O6/$O$6*1000</f>
        <v>1000</v>
      </c>
    </row>
    <row r="7" spans="1:16" ht="26.25">
      <c r="A7" s="7">
        <v>2</v>
      </c>
      <c r="B7" s="8" t="s">
        <v>21</v>
      </c>
      <c r="C7" s="15" t="s">
        <v>22</v>
      </c>
      <c r="D7" s="10">
        <v>0</v>
      </c>
      <c r="E7" s="11">
        <f t="shared" si="0"/>
        <v>1000</v>
      </c>
      <c r="F7" s="12">
        <f t="shared" si="1"/>
        <v>1</v>
      </c>
      <c r="G7" s="10">
        <v>26</v>
      </c>
      <c r="H7" s="11">
        <f t="shared" si="2"/>
        <v>1000</v>
      </c>
      <c r="I7" s="12">
        <f t="shared" si="3"/>
        <v>1</v>
      </c>
      <c r="J7" s="12">
        <f t="shared" si="4"/>
        <v>2000</v>
      </c>
      <c r="K7" s="12">
        <f t="shared" si="5"/>
        <v>1</v>
      </c>
      <c r="L7" s="10">
        <v>52</v>
      </c>
      <c r="M7" s="11">
        <f t="shared" si="6"/>
        <v>981.1111111111112</v>
      </c>
      <c r="N7" s="12">
        <f t="shared" si="7"/>
        <v>6</v>
      </c>
      <c r="O7" s="13">
        <f t="shared" si="8"/>
        <v>2981.1111111111113</v>
      </c>
      <c r="P7" s="14">
        <f t="shared" si="9"/>
        <v>999.8853309635067</v>
      </c>
    </row>
    <row r="8" spans="1:16" ht="38.25">
      <c r="A8" s="7">
        <v>3</v>
      </c>
      <c r="B8" s="8" t="s">
        <v>23</v>
      </c>
      <c r="C8" s="9" t="s">
        <v>117</v>
      </c>
      <c r="D8" s="10">
        <v>1</v>
      </c>
      <c r="E8" s="11">
        <f t="shared" si="0"/>
        <v>999.1452991452992</v>
      </c>
      <c r="F8" s="12">
        <f t="shared" si="1"/>
        <v>4</v>
      </c>
      <c r="G8" s="10">
        <v>43</v>
      </c>
      <c r="H8" s="11">
        <f t="shared" si="2"/>
        <v>981.1111111111112</v>
      </c>
      <c r="I8" s="12">
        <f t="shared" si="3"/>
        <v>5</v>
      </c>
      <c r="J8" s="12">
        <f t="shared" si="4"/>
        <v>1980.2564102564104</v>
      </c>
      <c r="K8" s="12">
        <f t="shared" si="5"/>
        <v>4</v>
      </c>
      <c r="L8" s="10">
        <v>31</v>
      </c>
      <c r="M8" s="11">
        <f t="shared" si="6"/>
        <v>992.7777777777777</v>
      </c>
      <c r="N8" s="12">
        <f t="shared" si="7"/>
        <v>3</v>
      </c>
      <c r="O8" s="13">
        <f t="shared" si="8"/>
        <v>2973.034188034188</v>
      </c>
      <c r="P8" s="14">
        <f t="shared" si="9"/>
        <v>997.1762749763495</v>
      </c>
    </row>
    <row r="9" spans="1:16" ht="26.25">
      <c r="A9" s="7">
        <v>4</v>
      </c>
      <c r="B9" s="8" t="s">
        <v>24</v>
      </c>
      <c r="C9" s="16" t="s">
        <v>134</v>
      </c>
      <c r="D9" s="10">
        <v>27</v>
      </c>
      <c r="E9" s="11">
        <f t="shared" si="0"/>
        <v>976.9230769230769</v>
      </c>
      <c r="F9" s="12">
        <f t="shared" si="1"/>
        <v>11</v>
      </c>
      <c r="G9" s="10">
        <v>55</v>
      </c>
      <c r="H9" s="11">
        <f t="shared" si="2"/>
        <v>967.7777777777777</v>
      </c>
      <c r="I9" s="12">
        <f t="shared" si="3"/>
        <v>9</v>
      </c>
      <c r="J9" s="12">
        <f t="shared" si="4"/>
        <v>1944.7008547008545</v>
      </c>
      <c r="K9" s="12">
        <f t="shared" si="5"/>
        <v>7</v>
      </c>
      <c r="L9" s="10">
        <v>18</v>
      </c>
      <c r="M9" s="11">
        <f t="shared" si="6"/>
        <v>1000</v>
      </c>
      <c r="N9" s="12">
        <f t="shared" si="7"/>
        <v>1</v>
      </c>
      <c r="O9" s="13">
        <f t="shared" si="8"/>
        <v>2944.7008547008545</v>
      </c>
      <c r="P9" s="14">
        <f t="shared" si="9"/>
        <v>987.6730785769573</v>
      </c>
    </row>
    <row r="10" spans="1:16" ht="26.25">
      <c r="A10" s="7">
        <v>5</v>
      </c>
      <c r="B10" s="8" t="s">
        <v>25</v>
      </c>
      <c r="C10" s="15" t="s">
        <v>118</v>
      </c>
      <c r="D10" s="10">
        <v>25</v>
      </c>
      <c r="E10" s="11">
        <f t="shared" si="0"/>
        <v>978.6324786324786</v>
      </c>
      <c r="F10" s="12">
        <f t="shared" si="1"/>
        <v>9</v>
      </c>
      <c r="G10" s="10">
        <v>48</v>
      </c>
      <c r="H10" s="11">
        <f t="shared" si="2"/>
        <v>975.5555555555555</v>
      </c>
      <c r="I10" s="12">
        <f t="shared" si="3"/>
        <v>6</v>
      </c>
      <c r="J10" s="12">
        <f t="shared" si="4"/>
        <v>1954.1880341880342</v>
      </c>
      <c r="K10" s="12">
        <f t="shared" si="5"/>
        <v>6</v>
      </c>
      <c r="L10" s="10">
        <v>40</v>
      </c>
      <c r="M10" s="11">
        <f t="shared" si="6"/>
        <v>987.7777777777777</v>
      </c>
      <c r="N10" s="12">
        <f t="shared" si="7"/>
        <v>4</v>
      </c>
      <c r="O10" s="13">
        <f t="shared" si="8"/>
        <v>2941.965811965812</v>
      </c>
      <c r="P10" s="14">
        <f t="shared" si="9"/>
        <v>986.7557262850099</v>
      </c>
    </row>
    <row r="11" spans="1:16" ht="26.25">
      <c r="A11" s="7">
        <v>6</v>
      </c>
      <c r="B11" s="8" t="s">
        <v>26</v>
      </c>
      <c r="C11" s="9" t="s">
        <v>140</v>
      </c>
      <c r="D11" s="10">
        <v>27</v>
      </c>
      <c r="E11" s="11">
        <f t="shared" si="0"/>
        <v>976.9230769230769</v>
      </c>
      <c r="F11" s="12">
        <f t="shared" si="1"/>
        <v>11</v>
      </c>
      <c r="G11" s="10">
        <v>38</v>
      </c>
      <c r="H11" s="11">
        <f t="shared" si="2"/>
        <v>986.6666666666667</v>
      </c>
      <c r="I11" s="12">
        <f t="shared" si="3"/>
        <v>4</v>
      </c>
      <c r="J11" s="12">
        <f t="shared" si="4"/>
        <v>1963.5897435897436</v>
      </c>
      <c r="K11" s="12">
        <f t="shared" si="5"/>
        <v>5</v>
      </c>
      <c r="L11" s="10">
        <v>96</v>
      </c>
      <c r="M11" s="11">
        <f t="shared" si="6"/>
        <v>956.6666666666666</v>
      </c>
      <c r="N11" s="12">
        <f t="shared" si="7"/>
        <v>7</v>
      </c>
      <c r="O11" s="13">
        <f t="shared" si="8"/>
        <v>2920.25641025641</v>
      </c>
      <c r="P11" s="14">
        <f t="shared" si="9"/>
        <v>979.4742424676776</v>
      </c>
    </row>
    <row r="12" spans="1:16" ht="26.25">
      <c r="A12" s="7">
        <v>7</v>
      </c>
      <c r="B12" s="8" t="s">
        <v>27</v>
      </c>
      <c r="C12" s="15" t="s">
        <v>28</v>
      </c>
      <c r="D12" s="10">
        <v>0</v>
      </c>
      <c r="E12" s="11">
        <f t="shared" si="0"/>
        <v>1000</v>
      </c>
      <c r="F12" s="12">
        <f t="shared" si="1"/>
        <v>1</v>
      </c>
      <c r="G12" s="10">
        <v>86</v>
      </c>
      <c r="H12" s="11">
        <f t="shared" si="2"/>
        <v>933.3333333333334</v>
      </c>
      <c r="I12" s="12">
        <f t="shared" si="3"/>
        <v>10</v>
      </c>
      <c r="J12" s="12">
        <f t="shared" si="4"/>
        <v>1933.3333333333335</v>
      </c>
      <c r="K12" s="12">
        <f t="shared" si="5"/>
        <v>8</v>
      </c>
      <c r="L12" s="10">
        <v>100</v>
      </c>
      <c r="M12" s="11">
        <f t="shared" si="6"/>
        <v>954.4444444444445</v>
      </c>
      <c r="N12" s="12">
        <f t="shared" si="7"/>
        <v>8</v>
      </c>
      <c r="O12" s="13">
        <f t="shared" si="8"/>
        <v>2887.777777777778</v>
      </c>
      <c r="P12" s="14">
        <f t="shared" si="9"/>
        <v>968.5806840008028</v>
      </c>
    </row>
    <row r="13" spans="1:16" ht="26.25">
      <c r="A13" s="7">
        <v>8</v>
      </c>
      <c r="B13" s="8" t="s">
        <v>29</v>
      </c>
      <c r="C13" s="9" t="s">
        <v>119</v>
      </c>
      <c r="D13" s="10">
        <v>50</v>
      </c>
      <c r="E13" s="11">
        <f t="shared" si="0"/>
        <v>957.2649572649573</v>
      </c>
      <c r="F13" s="12">
        <f t="shared" si="1"/>
        <v>16</v>
      </c>
      <c r="G13" s="10">
        <v>48</v>
      </c>
      <c r="H13" s="11">
        <f t="shared" si="2"/>
        <v>975.5555555555555</v>
      </c>
      <c r="I13" s="12">
        <f t="shared" si="3"/>
        <v>6</v>
      </c>
      <c r="J13" s="12">
        <f t="shared" si="4"/>
        <v>1932.8205128205127</v>
      </c>
      <c r="K13" s="12">
        <f t="shared" si="5"/>
        <v>9</v>
      </c>
      <c r="L13" s="10">
        <v>120</v>
      </c>
      <c r="M13" s="11">
        <f t="shared" si="6"/>
        <v>943.3333333333334</v>
      </c>
      <c r="N13" s="12">
        <f t="shared" si="7"/>
        <v>10</v>
      </c>
      <c r="O13" s="13">
        <f t="shared" si="8"/>
        <v>2876.153846153846</v>
      </c>
      <c r="P13" s="14">
        <f t="shared" si="9"/>
        <v>964.6819367600265</v>
      </c>
    </row>
    <row r="14" spans="1:16" ht="15.75">
      <c r="A14" s="7">
        <v>9</v>
      </c>
      <c r="B14" s="8" t="s">
        <v>30</v>
      </c>
      <c r="C14" s="9" t="s">
        <v>120</v>
      </c>
      <c r="D14" s="10">
        <v>0</v>
      </c>
      <c r="E14" s="11">
        <f t="shared" si="0"/>
        <v>1000</v>
      </c>
      <c r="F14" s="12">
        <f t="shared" si="1"/>
        <v>1</v>
      </c>
      <c r="G14" s="10">
        <v>31</v>
      </c>
      <c r="H14" s="11">
        <f t="shared" si="2"/>
        <v>994.4444444444445</v>
      </c>
      <c r="I14" s="12">
        <f t="shared" si="3"/>
        <v>2</v>
      </c>
      <c r="J14" s="12">
        <f t="shared" si="4"/>
        <v>1994.4444444444443</v>
      </c>
      <c r="K14" s="12">
        <f t="shared" si="5"/>
        <v>2</v>
      </c>
      <c r="L14" s="10">
        <v>313</v>
      </c>
      <c r="M14" s="11">
        <f t="shared" si="6"/>
        <v>836.1111111111111</v>
      </c>
      <c r="N14" s="12">
        <f t="shared" si="7"/>
        <v>15</v>
      </c>
      <c r="O14" s="13">
        <f t="shared" si="8"/>
        <v>2830.5555555555557</v>
      </c>
      <c r="P14" s="14">
        <f t="shared" si="9"/>
        <v>949.3879540177164</v>
      </c>
    </row>
    <row r="15" spans="1:16" ht="15.75">
      <c r="A15" s="7">
        <v>10</v>
      </c>
      <c r="B15" s="8" t="s">
        <v>31</v>
      </c>
      <c r="C15" s="9" t="s">
        <v>121</v>
      </c>
      <c r="D15" s="10">
        <v>50</v>
      </c>
      <c r="E15" s="11">
        <f t="shared" si="0"/>
        <v>957.2649572649573</v>
      </c>
      <c r="F15" s="12">
        <f t="shared" si="1"/>
        <v>16</v>
      </c>
      <c r="G15" s="10">
        <v>117</v>
      </c>
      <c r="H15" s="11">
        <f t="shared" si="2"/>
        <v>898.8888888888888</v>
      </c>
      <c r="I15" s="12">
        <f t="shared" si="3"/>
        <v>13</v>
      </c>
      <c r="J15" s="12">
        <f t="shared" si="4"/>
        <v>1856.1538461538462</v>
      </c>
      <c r="K15" s="12">
        <f t="shared" si="5"/>
        <v>13</v>
      </c>
      <c r="L15" s="10">
        <v>178</v>
      </c>
      <c r="M15" s="11">
        <f t="shared" si="6"/>
        <v>911.1111111111111</v>
      </c>
      <c r="N15" s="12">
        <f t="shared" si="7"/>
        <v>11</v>
      </c>
      <c r="O15" s="13">
        <f t="shared" si="8"/>
        <v>2767.264957264957</v>
      </c>
      <c r="P15" s="14">
        <f t="shared" si="9"/>
        <v>928.1598486368719</v>
      </c>
    </row>
    <row r="16" spans="1:16" ht="15.75">
      <c r="A16" s="7">
        <v>11</v>
      </c>
      <c r="B16" s="8" t="s">
        <v>32</v>
      </c>
      <c r="C16" s="16" t="s">
        <v>122</v>
      </c>
      <c r="D16" s="10">
        <v>53</v>
      </c>
      <c r="E16" s="11">
        <f t="shared" si="0"/>
        <v>954.7008547008547</v>
      </c>
      <c r="F16" s="12">
        <f t="shared" si="1"/>
        <v>19</v>
      </c>
      <c r="G16" s="10">
        <v>99</v>
      </c>
      <c r="H16" s="11">
        <f t="shared" si="2"/>
        <v>918.8888888888889</v>
      </c>
      <c r="I16" s="12">
        <f t="shared" si="3"/>
        <v>12</v>
      </c>
      <c r="J16" s="12">
        <f t="shared" si="4"/>
        <v>1873.5897435897436</v>
      </c>
      <c r="K16" s="12">
        <f t="shared" si="5"/>
        <v>12</v>
      </c>
      <c r="L16" s="10">
        <v>330</v>
      </c>
      <c r="M16" s="11">
        <f t="shared" si="6"/>
        <v>826.6666666666666</v>
      </c>
      <c r="N16" s="12">
        <f t="shared" si="7"/>
        <v>16</v>
      </c>
      <c r="O16" s="13">
        <f t="shared" si="8"/>
        <v>2700.25641025641</v>
      </c>
      <c r="P16" s="14">
        <f t="shared" si="9"/>
        <v>905.6847174841613</v>
      </c>
    </row>
    <row r="17" spans="1:16" ht="26.25">
      <c r="A17" s="7">
        <v>12</v>
      </c>
      <c r="B17" s="8" t="s">
        <v>33</v>
      </c>
      <c r="C17" s="9" t="s">
        <v>34</v>
      </c>
      <c r="D17" s="10">
        <v>19</v>
      </c>
      <c r="E17" s="11">
        <f t="shared" si="0"/>
        <v>983.7606837606837</v>
      </c>
      <c r="F17" s="12">
        <f t="shared" si="1"/>
        <v>7</v>
      </c>
      <c r="G17" s="10">
        <v>119</v>
      </c>
      <c r="H17" s="11">
        <f t="shared" si="2"/>
        <v>896.6666666666666</v>
      </c>
      <c r="I17" s="12">
        <f t="shared" si="3"/>
        <v>14</v>
      </c>
      <c r="J17" s="12">
        <f t="shared" si="4"/>
        <v>1880.4273504273503</v>
      </c>
      <c r="K17" s="12">
        <f t="shared" si="5"/>
        <v>11</v>
      </c>
      <c r="L17" s="10">
        <v>378</v>
      </c>
      <c r="M17" s="11">
        <f t="shared" si="6"/>
        <v>800</v>
      </c>
      <c r="N17" s="12">
        <f t="shared" si="7"/>
        <v>18</v>
      </c>
      <c r="O17" s="13">
        <f t="shared" si="8"/>
        <v>2680.42735042735</v>
      </c>
      <c r="P17" s="14">
        <f t="shared" si="9"/>
        <v>899.0339133675429</v>
      </c>
    </row>
    <row r="18" spans="1:16" ht="15.75">
      <c r="A18" s="7">
        <v>13</v>
      </c>
      <c r="B18" s="8" t="s">
        <v>35</v>
      </c>
      <c r="C18" s="15" t="s">
        <v>36</v>
      </c>
      <c r="D18" s="10">
        <v>24</v>
      </c>
      <c r="E18" s="11">
        <f t="shared" si="0"/>
        <v>979.4871794871794</v>
      </c>
      <c r="F18" s="12">
        <f t="shared" si="1"/>
        <v>8</v>
      </c>
      <c r="G18" s="10">
        <v>290</v>
      </c>
      <c r="H18" s="11">
        <f t="shared" si="2"/>
        <v>706.6666666666666</v>
      </c>
      <c r="I18" s="12">
        <f t="shared" si="3"/>
        <v>18</v>
      </c>
      <c r="J18" s="12">
        <f t="shared" si="4"/>
        <v>1686.1538461538462</v>
      </c>
      <c r="K18" s="12">
        <f t="shared" si="5"/>
        <v>15</v>
      </c>
      <c r="L18" s="10">
        <v>309</v>
      </c>
      <c r="M18" s="11">
        <f t="shared" si="6"/>
        <v>838.3333333333334</v>
      </c>
      <c r="N18" s="12">
        <f t="shared" si="7"/>
        <v>14</v>
      </c>
      <c r="O18" s="13">
        <f t="shared" si="8"/>
        <v>2524.4871794871797</v>
      </c>
      <c r="P18" s="14">
        <f t="shared" si="9"/>
        <v>846.7304990969815</v>
      </c>
    </row>
    <row r="19" spans="1:16" ht="26.25">
      <c r="A19" s="7">
        <v>14</v>
      </c>
      <c r="B19" s="8" t="s">
        <v>37</v>
      </c>
      <c r="C19" s="9" t="s">
        <v>141</v>
      </c>
      <c r="D19" s="10">
        <v>160</v>
      </c>
      <c r="E19" s="11">
        <f t="shared" si="0"/>
        <v>863.2478632478633</v>
      </c>
      <c r="F19" s="12">
        <f t="shared" si="1"/>
        <v>21</v>
      </c>
      <c r="G19" s="10">
        <v>335</v>
      </c>
      <c r="H19" s="11">
        <f t="shared" si="2"/>
        <v>656.6666666666666</v>
      </c>
      <c r="I19" s="12">
        <f t="shared" si="3"/>
        <v>19</v>
      </c>
      <c r="J19" s="12">
        <f t="shared" si="4"/>
        <v>1519.9145299145298</v>
      </c>
      <c r="K19" s="12">
        <f t="shared" si="5"/>
        <v>22</v>
      </c>
      <c r="L19" s="10">
        <v>50</v>
      </c>
      <c r="M19" s="11">
        <f t="shared" si="6"/>
        <v>982.2222222222222</v>
      </c>
      <c r="N19" s="12">
        <f t="shared" si="7"/>
        <v>5</v>
      </c>
      <c r="O19" s="13">
        <f t="shared" si="8"/>
        <v>2502.136752136752</v>
      </c>
      <c r="P19" s="14">
        <f t="shared" si="9"/>
        <v>839.234010836224</v>
      </c>
    </row>
    <row r="20" spans="1:16" ht="26.25">
      <c r="A20" s="7">
        <v>15</v>
      </c>
      <c r="B20" s="8" t="s">
        <v>38</v>
      </c>
      <c r="C20" s="15" t="s">
        <v>123</v>
      </c>
      <c r="D20" s="10">
        <v>50</v>
      </c>
      <c r="E20" s="11">
        <f t="shared" si="0"/>
        <v>957.2649572649573</v>
      </c>
      <c r="F20" s="12">
        <f t="shared" si="1"/>
        <v>16</v>
      </c>
      <c r="G20" s="10">
        <v>49</v>
      </c>
      <c r="H20" s="11">
        <f t="shared" si="2"/>
        <v>974.4444444444445</v>
      </c>
      <c r="I20" s="12">
        <f t="shared" si="3"/>
        <v>8</v>
      </c>
      <c r="J20" s="12">
        <f t="shared" si="4"/>
        <v>1931.7094017094018</v>
      </c>
      <c r="K20" s="12">
        <f t="shared" si="5"/>
        <v>10</v>
      </c>
      <c r="L20" s="10">
        <v>793</v>
      </c>
      <c r="M20" s="11">
        <f t="shared" si="6"/>
        <v>569.4444444444445</v>
      </c>
      <c r="N20" s="12">
        <f t="shared" si="7"/>
        <v>27</v>
      </c>
      <c r="O20" s="13">
        <f t="shared" si="8"/>
        <v>2501.153846153846</v>
      </c>
      <c r="P20" s="14">
        <f t="shared" si="9"/>
        <v>838.9043373563054</v>
      </c>
    </row>
    <row r="21" spans="1:16" ht="26.25">
      <c r="A21" s="7">
        <v>16</v>
      </c>
      <c r="B21" s="8" t="s">
        <v>39</v>
      </c>
      <c r="C21" s="17" t="s">
        <v>40</v>
      </c>
      <c r="D21" s="10">
        <v>45</v>
      </c>
      <c r="E21" s="11">
        <f t="shared" si="0"/>
        <v>961.5384615384615</v>
      </c>
      <c r="F21" s="12">
        <f t="shared" si="1"/>
        <v>14</v>
      </c>
      <c r="G21" s="10">
        <v>335</v>
      </c>
      <c r="H21" s="11">
        <f t="shared" si="2"/>
        <v>656.6666666666666</v>
      </c>
      <c r="I21" s="12">
        <f t="shared" si="3"/>
        <v>19</v>
      </c>
      <c r="J21" s="12">
        <f t="shared" si="4"/>
        <v>1618.2051282051282</v>
      </c>
      <c r="K21" s="12">
        <f t="shared" si="5"/>
        <v>19</v>
      </c>
      <c r="L21" s="10">
        <v>303</v>
      </c>
      <c r="M21" s="11">
        <f t="shared" si="6"/>
        <v>841.6666666666666</v>
      </c>
      <c r="N21" s="12">
        <f t="shared" si="7"/>
        <v>12</v>
      </c>
      <c r="O21" s="13">
        <f t="shared" si="8"/>
        <v>2459.871794871795</v>
      </c>
      <c r="P21" s="14">
        <f t="shared" si="9"/>
        <v>825.0580511997249</v>
      </c>
    </row>
    <row r="22" spans="1:16" ht="39">
      <c r="A22" s="7">
        <v>17</v>
      </c>
      <c r="B22" s="8" t="s">
        <v>138</v>
      </c>
      <c r="C22" s="15" t="s">
        <v>41</v>
      </c>
      <c r="D22" s="10">
        <v>109</v>
      </c>
      <c r="E22" s="11">
        <f t="shared" si="0"/>
        <v>906.8376068376068</v>
      </c>
      <c r="F22" s="12">
        <f t="shared" si="1"/>
        <v>20</v>
      </c>
      <c r="G22" s="10">
        <v>199</v>
      </c>
      <c r="H22" s="11">
        <f t="shared" si="2"/>
        <v>807.7777777777778</v>
      </c>
      <c r="I22" s="12">
        <f t="shared" si="3"/>
        <v>17</v>
      </c>
      <c r="J22" s="12">
        <f t="shared" si="4"/>
        <v>1714.6153846153848</v>
      </c>
      <c r="K22" s="12">
        <f t="shared" si="5"/>
        <v>14</v>
      </c>
      <c r="L22" s="10">
        <v>581</v>
      </c>
      <c r="M22" s="11">
        <f t="shared" si="6"/>
        <v>687.2222222222222</v>
      </c>
      <c r="N22" s="12">
        <f t="shared" si="7"/>
        <v>22</v>
      </c>
      <c r="O22" s="13">
        <f t="shared" si="8"/>
        <v>2401.837606837607</v>
      </c>
      <c r="P22" s="14">
        <f t="shared" si="9"/>
        <v>805.5929822549667</v>
      </c>
    </row>
    <row r="23" spans="1:16" ht="25.5">
      <c r="A23" s="7">
        <v>18</v>
      </c>
      <c r="B23" s="8" t="s">
        <v>42</v>
      </c>
      <c r="C23" s="9" t="s">
        <v>124</v>
      </c>
      <c r="D23" s="10">
        <v>263</v>
      </c>
      <c r="E23" s="11">
        <f t="shared" si="0"/>
        <v>775.2136752136753</v>
      </c>
      <c r="F23" s="12">
        <f t="shared" si="1"/>
        <v>22</v>
      </c>
      <c r="G23" s="10">
        <v>160</v>
      </c>
      <c r="H23" s="11">
        <f t="shared" si="2"/>
        <v>851.1111111111112</v>
      </c>
      <c r="I23" s="12">
        <f t="shared" si="3"/>
        <v>15</v>
      </c>
      <c r="J23" s="12">
        <f t="shared" si="4"/>
        <v>1626.3247863247866</v>
      </c>
      <c r="K23" s="12">
        <f t="shared" si="5"/>
        <v>17</v>
      </c>
      <c r="L23" s="10">
        <v>458</v>
      </c>
      <c r="M23" s="11">
        <f t="shared" si="6"/>
        <v>755.5555555555555</v>
      </c>
      <c r="N23" s="12">
        <f t="shared" si="7"/>
        <v>20</v>
      </c>
      <c r="O23" s="13">
        <f t="shared" si="8"/>
        <v>2381.880341880342</v>
      </c>
      <c r="P23" s="14">
        <f t="shared" si="9"/>
        <v>798.8991772496632</v>
      </c>
    </row>
    <row r="24" spans="1:16" ht="26.25">
      <c r="A24" s="7">
        <v>19</v>
      </c>
      <c r="B24" s="8" t="s">
        <v>43</v>
      </c>
      <c r="C24" s="16" t="s">
        <v>125</v>
      </c>
      <c r="D24" s="10">
        <v>325</v>
      </c>
      <c r="E24" s="11">
        <f t="shared" si="0"/>
        <v>722.2222222222222</v>
      </c>
      <c r="F24" s="12">
        <f t="shared" si="1"/>
        <v>27</v>
      </c>
      <c r="G24" s="10">
        <v>190</v>
      </c>
      <c r="H24" s="11">
        <f t="shared" si="2"/>
        <v>817.7777777777778</v>
      </c>
      <c r="I24" s="12">
        <f t="shared" si="3"/>
        <v>16</v>
      </c>
      <c r="J24" s="12">
        <f t="shared" si="4"/>
        <v>1540</v>
      </c>
      <c r="K24" s="12">
        <f t="shared" si="5"/>
        <v>20</v>
      </c>
      <c r="L24" s="10">
        <v>308</v>
      </c>
      <c r="M24" s="11">
        <f t="shared" si="6"/>
        <v>838.8888888888889</v>
      </c>
      <c r="N24" s="12">
        <f t="shared" si="7"/>
        <v>13</v>
      </c>
      <c r="O24" s="13">
        <f t="shared" si="8"/>
        <v>2378.8888888888887</v>
      </c>
      <c r="P24" s="14">
        <f t="shared" si="9"/>
        <v>797.8958231803457</v>
      </c>
    </row>
    <row r="25" spans="1:16" ht="38.25">
      <c r="A25" s="7">
        <v>20</v>
      </c>
      <c r="B25" s="8" t="s">
        <v>44</v>
      </c>
      <c r="C25" s="18" t="s">
        <v>126</v>
      </c>
      <c r="D25" s="10">
        <v>295</v>
      </c>
      <c r="E25" s="11">
        <f t="shared" si="0"/>
        <v>747.8632478632479</v>
      </c>
      <c r="F25" s="12">
        <f t="shared" si="1"/>
        <v>24</v>
      </c>
      <c r="G25" s="10">
        <v>86</v>
      </c>
      <c r="H25" s="11">
        <f t="shared" si="2"/>
        <v>933.3333333333334</v>
      </c>
      <c r="I25" s="12">
        <f t="shared" si="3"/>
        <v>10</v>
      </c>
      <c r="J25" s="12">
        <f t="shared" si="4"/>
        <v>1681.1965811965813</v>
      </c>
      <c r="K25" s="12">
        <f t="shared" si="5"/>
        <v>16</v>
      </c>
      <c r="L25" s="10">
        <v>619</v>
      </c>
      <c r="M25" s="11">
        <f t="shared" si="6"/>
        <v>666.1111111111111</v>
      </c>
      <c r="N25" s="12">
        <f t="shared" si="7"/>
        <v>25</v>
      </c>
      <c r="O25" s="13">
        <f t="shared" si="8"/>
        <v>2347.3076923076924</v>
      </c>
      <c r="P25" s="14">
        <f t="shared" si="9"/>
        <v>787.3032709342662</v>
      </c>
    </row>
    <row r="26" spans="1:16" ht="38.25">
      <c r="A26" s="7">
        <v>21</v>
      </c>
      <c r="B26" s="8" t="s">
        <v>45</v>
      </c>
      <c r="C26" s="15" t="s">
        <v>46</v>
      </c>
      <c r="D26" s="10">
        <v>25</v>
      </c>
      <c r="E26" s="11">
        <f t="shared" si="0"/>
        <v>978.6324786324786</v>
      </c>
      <c r="F26" s="12">
        <f t="shared" si="1"/>
        <v>9</v>
      </c>
      <c r="G26" s="10">
        <v>430</v>
      </c>
      <c r="H26" s="11">
        <f t="shared" si="2"/>
        <v>551.1111111111111</v>
      </c>
      <c r="I26" s="12">
        <f t="shared" si="3"/>
        <v>23</v>
      </c>
      <c r="J26" s="12">
        <f t="shared" si="4"/>
        <v>1529.7435897435898</v>
      </c>
      <c r="K26" s="12">
        <f t="shared" si="5"/>
        <v>21</v>
      </c>
      <c r="L26" s="10">
        <v>359</v>
      </c>
      <c r="M26" s="11">
        <f t="shared" si="6"/>
        <v>810.5555555555555</v>
      </c>
      <c r="N26" s="12">
        <f t="shared" si="7"/>
        <v>17</v>
      </c>
      <c r="O26" s="13">
        <f t="shared" si="8"/>
        <v>2340.299145299145</v>
      </c>
      <c r="P26" s="14">
        <f t="shared" si="9"/>
        <v>784.9525556861508</v>
      </c>
    </row>
    <row r="27" spans="1:16" ht="26.25">
      <c r="A27" s="7">
        <v>22</v>
      </c>
      <c r="B27" s="8" t="s">
        <v>47</v>
      </c>
      <c r="C27" s="9" t="s">
        <v>48</v>
      </c>
      <c r="D27" s="10">
        <v>32</v>
      </c>
      <c r="E27" s="11">
        <f t="shared" si="0"/>
        <v>972.6495726495726</v>
      </c>
      <c r="F27" s="12">
        <f t="shared" si="1"/>
        <v>13</v>
      </c>
      <c r="G27" s="10">
        <v>582</v>
      </c>
      <c r="H27" s="11">
        <f t="shared" si="2"/>
        <v>382.22222222222223</v>
      </c>
      <c r="I27" s="12">
        <f t="shared" si="3"/>
        <v>27</v>
      </c>
      <c r="J27" s="12">
        <f t="shared" si="4"/>
        <v>1354.871794871795</v>
      </c>
      <c r="K27" s="12">
        <f t="shared" si="5"/>
        <v>25</v>
      </c>
      <c r="L27" s="10">
        <v>111</v>
      </c>
      <c r="M27" s="11">
        <f t="shared" si="6"/>
        <v>948.3333333333334</v>
      </c>
      <c r="N27" s="12">
        <f t="shared" si="7"/>
        <v>9</v>
      </c>
      <c r="O27" s="13">
        <f t="shared" si="8"/>
        <v>2303.2051282051284</v>
      </c>
      <c r="P27" s="14">
        <f t="shared" si="9"/>
        <v>772.5109652266148</v>
      </c>
    </row>
    <row r="28" spans="1:16" ht="26.25">
      <c r="A28" s="7">
        <v>23</v>
      </c>
      <c r="B28" s="8" t="s">
        <v>128</v>
      </c>
      <c r="C28" s="9" t="s">
        <v>127</v>
      </c>
      <c r="D28" s="10">
        <v>18</v>
      </c>
      <c r="E28" s="11">
        <f t="shared" si="0"/>
        <v>984.6153846153846</v>
      </c>
      <c r="F28" s="12">
        <f t="shared" si="1"/>
        <v>6</v>
      </c>
      <c r="G28" s="10">
        <v>352</v>
      </c>
      <c r="H28" s="11">
        <f t="shared" si="2"/>
        <v>637.7777777777778</v>
      </c>
      <c r="I28" s="12">
        <f t="shared" si="3"/>
        <v>22</v>
      </c>
      <c r="J28" s="12">
        <f t="shared" si="4"/>
        <v>1622.3931623931626</v>
      </c>
      <c r="K28" s="12">
        <f t="shared" si="5"/>
        <v>18</v>
      </c>
      <c r="L28" s="10">
        <v>593</v>
      </c>
      <c r="M28" s="11">
        <f t="shared" si="6"/>
        <v>680.5555555555555</v>
      </c>
      <c r="N28" s="12">
        <f t="shared" si="7"/>
        <v>23</v>
      </c>
      <c r="O28" s="13">
        <f t="shared" si="8"/>
        <v>2302.9487179487182</v>
      </c>
      <c r="P28" s="14">
        <f t="shared" si="9"/>
        <v>772.4249634492448</v>
      </c>
    </row>
    <row r="29" spans="1:16" ht="26.25">
      <c r="A29" s="7">
        <v>24</v>
      </c>
      <c r="B29" s="8" t="s">
        <v>49</v>
      </c>
      <c r="C29" s="15" t="s">
        <v>129</v>
      </c>
      <c r="D29" s="10">
        <v>300</v>
      </c>
      <c r="E29" s="11">
        <f t="shared" si="0"/>
        <v>743.5897435897436</v>
      </c>
      <c r="F29" s="12">
        <f t="shared" si="1"/>
        <v>25</v>
      </c>
      <c r="G29" s="10">
        <v>336</v>
      </c>
      <c r="H29" s="11">
        <f t="shared" si="2"/>
        <v>655.5555555555555</v>
      </c>
      <c r="I29" s="12">
        <f t="shared" si="3"/>
        <v>21</v>
      </c>
      <c r="J29" s="12">
        <f t="shared" si="4"/>
        <v>1399.1452991452993</v>
      </c>
      <c r="K29" s="12">
        <f t="shared" si="5"/>
        <v>23</v>
      </c>
      <c r="L29" s="10">
        <v>687</v>
      </c>
      <c r="M29" s="11">
        <f t="shared" si="6"/>
        <v>628.3333333333333</v>
      </c>
      <c r="N29" s="12">
        <f t="shared" si="7"/>
        <v>26</v>
      </c>
      <c r="O29" s="13">
        <f t="shared" si="8"/>
        <v>2027.4786324786323</v>
      </c>
      <c r="P29" s="14">
        <f t="shared" si="9"/>
        <v>680.0303872946708</v>
      </c>
    </row>
    <row r="30" spans="1:16" ht="26.25">
      <c r="A30" s="7">
        <v>25</v>
      </c>
      <c r="B30" s="8" t="s">
        <v>50</v>
      </c>
      <c r="C30" s="9" t="s">
        <v>127</v>
      </c>
      <c r="D30" s="10">
        <v>45</v>
      </c>
      <c r="E30" s="11">
        <f t="shared" si="0"/>
        <v>961.5384615384615</v>
      </c>
      <c r="F30" s="12">
        <f t="shared" si="1"/>
        <v>14</v>
      </c>
      <c r="G30" s="10">
        <v>553</v>
      </c>
      <c r="H30" s="11">
        <f t="shared" si="2"/>
        <v>414.44444444444446</v>
      </c>
      <c r="I30" s="12">
        <f t="shared" si="3"/>
        <v>24</v>
      </c>
      <c r="J30" s="12">
        <f t="shared" si="4"/>
        <v>1375.982905982906</v>
      </c>
      <c r="K30" s="12">
        <f t="shared" si="5"/>
        <v>24</v>
      </c>
      <c r="L30" s="10">
        <v>1015</v>
      </c>
      <c r="M30" s="11">
        <f t="shared" si="6"/>
        <v>446.11111111111114</v>
      </c>
      <c r="N30" s="12">
        <f t="shared" si="7"/>
        <v>29</v>
      </c>
      <c r="O30" s="13">
        <f t="shared" si="8"/>
        <v>1822.094017094017</v>
      </c>
      <c r="P30" s="14">
        <f t="shared" si="9"/>
        <v>611.1429636212482</v>
      </c>
    </row>
    <row r="31" spans="1:16" ht="26.25">
      <c r="A31" s="7">
        <v>26</v>
      </c>
      <c r="B31" s="8" t="s">
        <v>51</v>
      </c>
      <c r="C31" s="16" t="s">
        <v>130</v>
      </c>
      <c r="D31" s="10">
        <v>290</v>
      </c>
      <c r="E31" s="11">
        <f t="shared" si="0"/>
        <v>752.1367521367521</v>
      </c>
      <c r="F31" s="12">
        <f t="shared" si="1"/>
        <v>23</v>
      </c>
      <c r="G31" s="10">
        <v>565</v>
      </c>
      <c r="H31" s="11">
        <f t="shared" si="2"/>
        <v>401.1111111111111</v>
      </c>
      <c r="I31" s="12">
        <f t="shared" si="3"/>
        <v>25</v>
      </c>
      <c r="J31" s="12">
        <f t="shared" si="4"/>
        <v>1153.2478632478633</v>
      </c>
      <c r="K31" s="12">
        <f t="shared" si="5"/>
        <v>26</v>
      </c>
      <c r="L31" s="10">
        <v>616</v>
      </c>
      <c r="M31" s="11">
        <f t="shared" si="6"/>
        <v>667.7777777777778</v>
      </c>
      <c r="N31" s="12">
        <f t="shared" si="7"/>
        <v>24</v>
      </c>
      <c r="O31" s="13">
        <f t="shared" si="8"/>
        <v>1821.025641025641</v>
      </c>
      <c r="P31" s="14">
        <f t="shared" si="9"/>
        <v>610.7846228822062</v>
      </c>
    </row>
    <row r="32" spans="1:16" ht="26.25">
      <c r="A32" s="7">
        <v>27</v>
      </c>
      <c r="B32" s="8" t="s">
        <v>142</v>
      </c>
      <c r="C32" s="9" t="s">
        <v>131</v>
      </c>
      <c r="D32" s="10">
        <v>305</v>
      </c>
      <c r="E32" s="11">
        <f t="shared" si="0"/>
        <v>739.3162393162394</v>
      </c>
      <c r="F32" s="12">
        <f t="shared" si="1"/>
        <v>26</v>
      </c>
      <c r="G32" s="10">
        <v>1040</v>
      </c>
      <c r="H32" s="11">
        <f t="shared" si="2"/>
        <v>1</v>
      </c>
      <c r="I32" s="12">
        <f t="shared" si="3"/>
        <v>29</v>
      </c>
      <c r="J32" s="12">
        <f t="shared" si="4"/>
        <v>740.3162393162394</v>
      </c>
      <c r="K32" s="12">
        <f t="shared" si="5"/>
        <v>28</v>
      </c>
      <c r="L32" s="10">
        <v>953</v>
      </c>
      <c r="M32" s="11">
        <f t="shared" si="6"/>
        <v>480.55555555555554</v>
      </c>
      <c r="N32" s="12">
        <f t="shared" si="7"/>
        <v>28</v>
      </c>
      <c r="O32" s="13">
        <f t="shared" si="8"/>
        <v>1220.871794871795</v>
      </c>
      <c r="P32" s="14">
        <f t="shared" si="9"/>
        <v>409.4888627698306</v>
      </c>
    </row>
    <row r="33" spans="1:16" ht="26.25">
      <c r="A33" s="7">
        <v>28</v>
      </c>
      <c r="B33" s="8" t="s">
        <v>52</v>
      </c>
      <c r="C33" s="15" t="s">
        <v>53</v>
      </c>
      <c r="D33" s="10">
        <v>755</v>
      </c>
      <c r="E33" s="11">
        <f t="shared" si="0"/>
        <v>354.70085470085473</v>
      </c>
      <c r="F33" s="12">
        <f t="shared" si="1"/>
        <v>28</v>
      </c>
      <c r="G33" s="10">
        <v>571</v>
      </c>
      <c r="H33" s="11">
        <f t="shared" si="2"/>
        <v>394.44444444444446</v>
      </c>
      <c r="I33" s="12">
        <f t="shared" si="3"/>
        <v>26</v>
      </c>
      <c r="J33" s="12">
        <f t="shared" si="4"/>
        <v>749.1452991452992</v>
      </c>
      <c r="K33" s="12">
        <f t="shared" si="5"/>
        <v>27</v>
      </c>
      <c r="L33" s="10">
        <v>1015</v>
      </c>
      <c r="M33" s="11">
        <f t="shared" si="6"/>
        <v>446.11111111111114</v>
      </c>
      <c r="N33" s="12">
        <f t="shared" si="7"/>
        <v>29</v>
      </c>
      <c r="O33" s="13">
        <f t="shared" si="8"/>
        <v>1195.2564102564104</v>
      </c>
      <c r="P33" s="14">
        <f t="shared" si="9"/>
        <v>400.8972852105611</v>
      </c>
    </row>
    <row r="34" spans="1:16" ht="26.25">
      <c r="A34" s="7">
        <v>29</v>
      </c>
      <c r="B34" s="8" t="s">
        <v>132</v>
      </c>
      <c r="C34" s="16" t="s">
        <v>133</v>
      </c>
      <c r="D34" s="10">
        <f>12*90</f>
        <v>1080</v>
      </c>
      <c r="E34" s="11">
        <f t="shared" si="0"/>
        <v>76.92307692307693</v>
      </c>
      <c r="F34" s="12">
        <f t="shared" si="1"/>
        <v>30</v>
      </c>
      <c r="G34" s="10">
        <v>590</v>
      </c>
      <c r="H34" s="11">
        <f t="shared" si="2"/>
        <v>373.33333333333337</v>
      </c>
      <c r="I34" s="12">
        <f t="shared" si="3"/>
        <v>28</v>
      </c>
      <c r="J34" s="12">
        <f t="shared" si="4"/>
        <v>450.2564102564103</v>
      </c>
      <c r="K34" s="12">
        <f t="shared" si="5"/>
        <v>29</v>
      </c>
      <c r="L34" s="10">
        <v>478</v>
      </c>
      <c r="M34" s="11">
        <f t="shared" si="6"/>
        <v>744.4444444444445</v>
      </c>
      <c r="N34" s="12">
        <f t="shared" si="7"/>
        <v>21</v>
      </c>
      <c r="O34" s="13">
        <f t="shared" si="8"/>
        <v>1194.7008547008547</v>
      </c>
      <c r="P34" s="14">
        <f t="shared" si="9"/>
        <v>400.71094802625925</v>
      </c>
    </row>
    <row r="35" spans="1:16" ht="25.5">
      <c r="A35" s="7">
        <v>30</v>
      </c>
      <c r="B35" s="8" t="s">
        <v>54</v>
      </c>
      <c r="C35" s="9" t="s">
        <v>135</v>
      </c>
      <c r="D35" s="10" t="s">
        <v>55</v>
      </c>
      <c r="E35" s="11">
        <f t="shared" si="0"/>
        <v>0</v>
      </c>
      <c r="F35" s="12">
        <f t="shared" si="1"/>
        <v>31</v>
      </c>
      <c r="G35" s="10" t="s">
        <v>55</v>
      </c>
      <c r="H35" s="11">
        <f t="shared" si="2"/>
        <v>0</v>
      </c>
      <c r="I35" s="12">
        <f t="shared" si="3"/>
        <v>31</v>
      </c>
      <c r="J35" s="12">
        <f t="shared" si="4"/>
        <v>0</v>
      </c>
      <c r="K35" s="12">
        <f t="shared" si="5"/>
        <v>31</v>
      </c>
      <c r="L35" s="10">
        <v>408</v>
      </c>
      <c r="M35" s="11">
        <f t="shared" si="6"/>
        <v>783.3333333333334</v>
      </c>
      <c r="N35" s="12">
        <f t="shared" si="7"/>
        <v>19</v>
      </c>
      <c r="O35" s="13">
        <f t="shared" si="8"/>
        <v>783.3333333333334</v>
      </c>
      <c r="P35" s="14">
        <f t="shared" si="9"/>
        <v>262.7354298655506</v>
      </c>
    </row>
    <row r="36" spans="1:16" ht="26.25">
      <c r="A36" s="7">
        <v>31</v>
      </c>
      <c r="B36" s="8" t="s">
        <v>56</v>
      </c>
      <c r="C36" s="9" t="s">
        <v>57</v>
      </c>
      <c r="D36" s="10">
        <v>895</v>
      </c>
      <c r="E36" s="11">
        <f t="shared" si="0"/>
        <v>235.04273504273505</v>
      </c>
      <c r="F36" s="12">
        <f t="shared" si="1"/>
        <v>29</v>
      </c>
      <c r="G36" s="10" t="s">
        <v>58</v>
      </c>
      <c r="H36" s="11">
        <f t="shared" si="2"/>
        <v>1</v>
      </c>
      <c r="I36" s="12">
        <f t="shared" si="3"/>
        <v>29</v>
      </c>
      <c r="J36" s="12">
        <f t="shared" si="4"/>
        <v>236.04273504273505</v>
      </c>
      <c r="K36" s="12">
        <f t="shared" si="5"/>
        <v>30</v>
      </c>
      <c r="L36" s="10">
        <v>1710</v>
      </c>
      <c r="M36" s="11">
        <f t="shared" si="6"/>
        <v>60</v>
      </c>
      <c r="N36" s="12">
        <f t="shared" si="7"/>
        <v>32</v>
      </c>
      <c r="O36" s="13">
        <f t="shared" si="8"/>
        <v>296.04273504273505</v>
      </c>
      <c r="P36" s="14">
        <f t="shared" si="9"/>
        <v>99.29478542556546</v>
      </c>
    </row>
    <row r="37" spans="1:16" ht="25.5">
      <c r="A37" s="7">
        <v>32</v>
      </c>
      <c r="B37" s="19" t="s">
        <v>137</v>
      </c>
      <c r="C37" s="15" t="s">
        <v>136</v>
      </c>
      <c r="D37" s="10" t="s">
        <v>55</v>
      </c>
      <c r="E37" s="11">
        <f t="shared" si="0"/>
        <v>0</v>
      </c>
      <c r="F37" s="12">
        <f t="shared" si="1"/>
        <v>31</v>
      </c>
      <c r="G37" s="10" t="s">
        <v>55</v>
      </c>
      <c r="H37" s="11">
        <f t="shared" si="2"/>
        <v>0</v>
      </c>
      <c r="I37" s="12">
        <f t="shared" si="3"/>
        <v>31</v>
      </c>
      <c r="J37" s="12">
        <f t="shared" si="4"/>
        <v>0</v>
      </c>
      <c r="K37" s="12">
        <f t="shared" si="5"/>
        <v>31</v>
      </c>
      <c r="L37" s="10">
        <v>1620</v>
      </c>
      <c r="M37" s="11">
        <f t="shared" si="6"/>
        <v>110</v>
      </c>
      <c r="N37" s="12">
        <f t="shared" si="7"/>
        <v>31</v>
      </c>
      <c r="O37" s="13">
        <f t="shared" si="8"/>
        <v>110</v>
      </c>
      <c r="P37" s="14">
        <f t="shared" si="9"/>
        <v>36.894762491758165</v>
      </c>
    </row>
  </sheetData>
  <sheetProtection selectLockedCells="1" selectUnlockedCells="1"/>
  <mergeCells count="9">
    <mergeCell ref="P2:P5"/>
    <mergeCell ref="I3:K4"/>
    <mergeCell ref="N3:N4"/>
    <mergeCell ref="A1:O1"/>
    <mergeCell ref="A2:C4"/>
    <mergeCell ref="D2:F2"/>
    <mergeCell ref="G2:K2"/>
    <mergeCell ref="L2:N2"/>
    <mergeCell ref="O2:O4"/>
  </mergeCells>
  <printOptions/>
  <pageMargins left="0.5902777777777778" right="0.5902777777777778" top="0.7875" bottom="0.39375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5" sqref="D15"/>
    </sheetView>
  </sheetViews>
  <sheetFormatPr defaultColWidth="9.00390625" defaultRowHeight="13.5"/>
  <cols>
    <col min="1" max="1" width="4.625" style="1" customWidth="1"/>
    <col min="2" max="2" width="24.625" style="0" customWidth="1"/>
    <col min="3" max="3" width="18.00390625" style="0" customWidth="1"/>
    <col min="4" max="4" width="5.00390625" style="0" customWidth="1"/>
    <col min="5" max="5" width="7.375" style="0" customWidth="1"/>
    <col min="6" max="7" width="5.00390625" style="0" customWidth="1"/>
    <col min="8" max="8" width="7.375" style="0" customWidth="1"/>
    <col min="9" max="9" width="5.125" style="0" customWidth="1"/>
    <col min="10" max="10" width="5.00390625" style="0" customWidth="1"/>
    <col min="11" max="11" width="8.875" style="0" customWidth="1"/>
    <col min="12" max="12" width="5.00390625" style="0" customWidth="1"/>
    <col min="13" max="13" width="9.25390625" style="0" customWidth="1"/>
    <col min="14" max="16384" width="4.625" style="0" customWidth="1"/>
  </cols>
  <sheetData>
    <row r="1" spans="1:13" ht="26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81" t="s">
        <v>59</v>
      </c>
      <c r="B2" s="81"/>
      <c r="C2" s="81"/>
      <c r="D2" s="78" t="s">
        <v>2</v>
      </c>
      <c r="E2" s="78"/>
      <c r="F2" s="78"/>
      <c r="G2" s="79" t="s">
        <v>3</v>
      </c>
      <c r="H2" s="79"/>
      <c r="I2" s="79"/>
      <c r="J2" s="78" t="s">
        <v>4</v>
      </c>
      <c r="K2" s="78"/>
      <c r="L2" s="78"/>
      <c r="M2" s="20"/>
    </row>
    <row r="3" spans="1:13" ht="13.5">
      <c r="A3" s="81"/>
      <c r="B3" s="81"/>
      <c r="C3" s="81"/>
      <c r="D3" s="3" t="s">
        <v>7</v>
      </c>
      <c r="E3" s="4">
        <v>1170</v>
      </c>
      <c r="F3" s="21"/>
      <c r="G3" s="3" t="s">
        <v>7</v>
      </c>
      <c r="H3" s="5">
        <v>690</v>
      </c>
      <c r="I3" s="22"/>
      <c r="J3" s="3" t="s">
        <v>7</v>
      </c>
      <c r="K3" s="5">
        <v>1140</v>
      </c>
      <c r="L3" s="23"/>
      <c r="M3" s="24" t="s">
        <v>5</v>
      </c>
    </row>
    <row r="4" spans="1:13" ht="13.5">
      <c r="A4" s="81"/>
      <c r="B4" s="81"/>
      <c r="C4" s="81"/>
      <c r="D4" s="3" t="s">
        <v>9</v>
      </c>
      <c r="E4" s="5">
        <f>MIN(D6:D12)</f>
        <v>25</v>
      </c>
      <c r="F4" s="23" t="s">
        <v>8</v>
      </c>
      <c r="G4" s="3" t="s">
        <v>9</v>
      </c>
      <c r="H4" s="5">
        <f>MIN(G6:G12)</f>
        <v>68</v>
      </c>
      <c r="I4" s="23" t="s">
        <v>8</v>
      </c>
      <c r="J4" s="3" t="s">
        <v>9</v>
      </c>
      <c r="K4" s="5">
        <f>MIN(J6:J12)</f>
        <v>25</v>
      </c>
      <c r="L4" s="23" t="s">
        <v>8</v>
      </c>
      <c r="M4" s="21"/>
    </row>
    <row r="5" spans="1:13" ht="13.5">
      <c r="A5" s="6" t="s">
        <v>10</v>
      </c>
      <c r="B5" s="2" t="s">
        <v>11</v>
      </c>
      <c r="C5" s="25" t="s">
        <v>12</v>
      </c>
      <c r="D5" s="2" t="s">
        <v>13</v>
      </c>
      <c r="E5" s="2" t="s">
        <v>14</v>
      </c>
      <c r="F5" s="2" t="s">
        <v>15</v>
      </c>
      <c r="G5" s="2" t="s">
        <v>13</v>
      </c>
      <c r="H5" s="2" t="s">
        <v>14</v>
      </c>
      <c r="I5" s="26" t="s">
        <v>16</v>
      </c>
      <c r="J5" s="2" t="s">
        <v>13</v>
      </c>
      <c r="K5" s="2" t="s">
        <v>14</v>
      </c>
      <c r="L5" s="27" t="s">
        <v>18</v>
      </c>
      <c r="M5" s="27" t="s">
        <v>19</v>
      </c>
    </row>
    <row r="6" spans="1:13" ht="15.75">
      <c r="A6" s="7">
        <v>1</v>
      </c>
      <c r="B6" s="28" t="s">
        <v>143</v>
      </c>
      <c r="C6" s="29" t="s">
        <v>144</v>
      </c>
      <c r="D6" s="30">
        <v>25</v>
      </c>
      <c r="E6" s="11">
        <f>IF(D6="abs",0,IF(D6&lt;(E$3+E$4),(E$3+E$4-D6)/E$3*1000,1))</f>
        <v>1000</v>
      </c>
      <c r="F6" s="12">
        <f>RANK(E6,E$6:E$12,0)</f>
        <v>1</v>
      </c>
      <c r="G6" s="30">
        <v>68</v>
      </c>
      <c r="H6" s="11">
        <f>IF(G6="abs",0,IF(G6&lt;(H$3+H$4),(H$3+H$4-G6)/H$3*1000,1))</f>
        <v>1000</v>
      </c>
      <c r="I6" s="12">
        <f>RANK(H6,H$6:H$12,0)</f>
        <v>1</v>
      </c>
      <c r="J6" s="30">
        <v>25</v>
      </c>
      <c r="K6" s="11">
        <f>IF(J6="abs",0,IF(J6&lt;(K$3+K$4),(K$3+K$4-J6)/K$3*1000,1))</f>
        <v>1000</v>
      </c>
      <c r="L6" s="12">
        <f>RANK(K6,K$6:K$12,0)</f>
        <v>1</v>
      </c>
      <c r="M6" s="31">
        <f>K6+H6+E6</f>
        <v>3000</v>
      </c>
    </row>
    <row r="7" spans="1:13" ht="38.25">
      <c r="A7" s="7">
        <v>2</v>
      </c>
      <c r="B7" s="28" t="s">
        <v>145</v>
      </c>
      <c r="C7" s="29" t="s">
        <v>147</v>
      </c>
      <c r="D7" s="30" t="s">
        <v>55</v>
      </c>
      <c r="E7" s="11">
        <v>0</v>
      </c>
      <c r="F7" s="12"/>
      <c r="G7" s="30" t="s">
        <v>55</v>
      </c>
      <c r="H7" s="11" t="s">
        <v>146</v>
      </c>
      <c r="I7" s="12"/>
      <c r="J7" s="30">
        <v>1650</v>
      </c>
      <c r="K7" s="11">
        <f>IF(J7="abs",0,IF(J7&lt;(K$3+K$4),(K$3+K$4-J7)/K$3*1000,1))</f>
        <v>1</v>
      </c>
      <c r="L7" s="12">
        <v>2</v>
      </c>
      <c r="M7" s="31">
        <v>1</v>
      </c>
    </row>
    <row r="8" spans="1:13" ht="15.75" hidden="1">
      <c r="A8" s="7">
        <v>3</v>
      </c>
      <c r="B8" s="28"/>
      <c r="C8" s="29"/>
      <c r="D8" s="30"/>
      <c r="E8" s="11"/>
      <c r="F8" s="12"/>
      <c r="G8" s="30"/>
      <c r="H8" s="11"/>
      <c r="I8" s="12"/>
      <c r="J8" s="30"/>
      <c r="K8" s="11"/>
      <c r="L8" s="12"/>
      <c r="M8" s="31"/>
    </row>
    <row r="9" spans="1:13" ht="15.75" hidden="1">
      <c r="A9" s="7">
        <v>4</v>
      </c>
      <c r="B9" s="28"/>
      <c r="C9" s="29"/>
      <c r="D9" s="30"/>
      <c r="E9" s="11"/>
      <c r="F9" s="12"/>
      <c r="G9" s="30"/>
      <c r="H9" s="11"/>
      <c r="I9" s="12"/>
      <c r="J9" s="30"/>
      <c r="K9" s="11"/>
      <c r="L9" s="12"/>
      <c r="M9" s="31"/>
    </row>
    <row r="10" spans="1:13" ht="15.75" hidden="1">
      <c r="A10" s="7">
        <v>5</v>
      </c>
      <c r="B10" s="32"/>
      <c r="C10" s="29"/>
      <c r="D10" s="30"/>
      <c r="E10" s="11"/>
      <c r="F10" s="12"/>
      <c r="G10" s="30"/>
      <c r="H10" s="11"/>
      <c r="I10" s="12"/>
      <c r="J10" s="30"/>
      <c r="K10" s="11"/>
      <c r="L10" s="12"/>
      <c r="M10" s="31"/>
    </row>
    <row r="11" spans="1:13" ht="15.75" hidden="1">
      <c r="A11" s="7">
        <v>6</v>
      </c>
      <c r="B11" s="32"/>
      <c r="C11" s="29"/>
      <c r="D11" s="30"/>
      <c r="E11" s="11"/>
      <c r="F11" s="12"/>
      <c r="G11" s="30"/>
      <c r="H11" s="11"/>
      <c r="I11" s="12"/>
      <c r="J11" s="30"/>
      <c r="K11" s="11"/>
      <c r="L11" s="12"/>
      <c r="M11" s="31"/>
    </row>
    <row r="12" spans="1:13" ht="15.75" hidden="1">
      <c r="A12" s="7">
        <v>7</v>
      </c>
      <c r="B12" s="28"/>
      <c r="C12" s="29"/>
      <c r="D12" s="30"/>
      <c r="E12" s="11"/>
      <c r="F12" s="12"/>
      <c r="G12" s="30"/>
      <c r="H12" s="11"/>
      <c r="I12" s="12"/>
      <c r="J12" s="30"/>
      <c r="K12" s="11"/>
      <c r="L12" s="12"/>
      <c r="M12" s="31"/>
    </row>
  </sheetData>
  <sheetProtection selectLockedCells="1" selectUnlockedCells="1"/>
  <mergeCells count="5">
    <mergeCell ref="A1:M1"/>
    <mergeCell ref="A2:C4"/>
    <mergeCell ref="D2:F2"/>
    <mergeCell ref="G2:I2"/>
    <mergeCell ref="J2:L2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E24" sqref="E24"/>
    </sheetView>
  </sheetViews>
  <sheetFormatPr defaultColWidth="9.00390625" defaultRowHeight="13.5"/>
  <cols>
    <col min="1" max="1" width="4.625" style="0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3" width="0" style="0" hidden="1" customWidth="1"/>
    <col min="14" max="14" width="10.625" style="0" customWidth="1"/>
  </cols>
  <sheetData>
    <row r="1" spans="1:14" ht="26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3.5">
      <c r="A2" s="83" t="s">
        <v>60</v>
      </c>
      <c r="B2" s="83"/>
      <c r="C2" s="83"/>
      <c r="D2" s="84" t="s">
        <v>2</v>
      </c>
      <c r="E2" s="84"/>
      <c r="F2" s="84"/>
      <c r="G2" s="85" t="s">
        <v>3</v>
      </c>
      <c r="H2" s="85"/>
      <c r="I2" s="85"/>
      <c r="J2" s="85"/>
      <c r="K2" s="86" t="s">
        <v>4</v>
      </c>
      <c r="L2" s="86"/>
      <c r="M2" s="34"/>
      <c r="N2" s="35"/>
    </row>
    <row r="3" spans="1:14" ht="13.5">
      <c r="A3" s="83"/>
      <c r="B3" s="83"/>
      <c r="C3" s="83"/>
      <c r="D3" s="36" t="s">
        <v>7</v>
      </c>
      <c r="E3" s="37">
        <v>1440</v>
      </c>
      <c r="F3" s="35"/>
      <c r="G3" s="36" t="s">
        <v>7</v>
      </c>
      <c r="H3" s="38">
        <f>17*90+120</f>
        <v>1650</v>
      </c>
      <c r="I3" s="39"/>
      <c r="J3" s="40"/>
      <c r="K3" s="36" t="s">
        <v>7</v>
      </c>
      <c r="L3" s="41">
        <f>12*90</f>
        <v>1080</v>
      </c>
      <c r="M3" s="42"/>
      <c r="N3" s="43" t="s">
        <v>61</v>
      </c>
    </row>
    <row r="4" spans="1:14" ht="13.5">
      <c r="A4" s="83"/>
      <c r="B4" s="83"/>
      <c r="C4" s="83"/>
      <c r="D4" s="36" t="s">
        <v>9</v>
      </c>
      <c r="E4" s="38">
        <f>MIN(D6:D27)</f>
        <v>40</v>
      </c>
      <c r="F4" s="44" t="s">
        <v>62</v>
      </c>
      <c r="G4" s="36" t="s">
        <v>9</v>
      </c>
      <c r="H4" s="38">
        <f>MIN(G6:G27)</f>
        <v>10</v>
      </c>
      <c r="I4" s="43" t="s">
        <v>62</v>
      </c>
      <c r="J4" s="42" t="s">
        <v>8</v>
      </c>
      <c r="K4" s="38" t="s">
        <v>9</v>
      </c>
      <c r="L4" s="38">
        <f>MIN(K6:K27)</f>
        <v>0</v>
      </c>
      <c r="M4" s="42" t="s">
        <v>8</v>
      </c>
      <c r="N4" s="45"/>
    </row>
    <row r="5" spans="1:14" ht="13.5">
      <c r="A5" s="33" t="s">
        <v>10</v>
      </c>
      <c r="B5" s="6" t="s">
        <v>11</v>
      </c>
      <c r="C5" s="6" t="s">
        <v>12</v>
      </c>
      <c r="D5" s="6" t="s">
        <v>13</v>
      </c>
      <c r="E5" s="46" t="s">
        <v>14</v>
      </c>
      <c r="F5" s="47" t="s">
        <v>15</v>
      </c>
      <c r="G5" s="6" t="s">
        <v>13</v>
      </c>
      <c r="H5" s="46" t="s">
        <v>14</v>
      </c>
      <c r="I5" s="47" t="s">
        <v>16</v>
      </c>
      <c r="J5" s="47" t="s">
        <v>17</v>
      </c>
      <c r="K5" s="6" t="s">
        <v>13</v>
      </c>
      <c r="L5" s="6" t="s">
        <v>14</v>
      </c>
      <c r="M5" s="48" t="s">
        <v>18</v>
      </c>
      <c r="N5" s="49" t="s">
        <v>19</v>
      </c>
    </row>
    <row r="6" spans="1:14" ht="26.25">
      <c r="A6" s="50">
        <v>1</v>
      </c>
      <c r="B6" s="8" t="s">
        <v>148</v>
      </c>
      <c r="C6" s="29" t="s">
        <v>149</v>
      </c>
      <c r="D6" s="30">
        <v>40</v>
      </c>
      <c r="E6" s="11">
        <f aca="true" t="shared" si="0" ref="E6:E27">IF(D6="abs",0,IF(D6&lt;(E$3+E$4),(E$3+E$4-D6)/E$3*1000,1))</f>
        <v>1000</v>
      </c>
      <c r="F6" s="51">
        <f aca="true" t="shared" si="1" ref="F6:F27">RANK(E6,E$6:E$28,0)</f>
        <v>1</v>
      </c>
      <c r="G6" s="30">
        <v>10</v>
      </c>
      <c r="H6" s="11">
        <f aca="true" t="shared" si="2" ref="H6:H27">IF(G6="abs",0,IF(G6&lt;(H$3+H$4),(H$3+H$4-G6)/H$3*1000,1))</f>
        <v>1000</v>
      </c>
      <c r="I6" s="51">
        <f aca="true" t="shared" si="3" ref="I6:I27">RANK(H6,H$6:H$28,0)</f>
        <v>1</v>
      </c>
      <c r="J6" s="51"/>
      <c r="K6" s="30"/>
      <c r="L6" s="11"/>
      <c r="M6" s="51"/>
      <c r="N6" s="52">
        <f aca="true" t="shared" si="4" ref="N6:N27">H6+E6</f>
        <v>2000</v>
      </c>
    </row>
    <row r="7" spans="1:14" ht="26.25">
      <c r="A7" s="50">
        <v>2</v>
      </c>
      <c r="B7" s="8" t="s">
        <v>63</v>
      </c>
      <c r="C7" s="29" t="s">
        <v>149</v>
      </c>
      <c r="D7" s="30">
        <v>41</v>
      </c>
      <c r="E7" s="11">
        <f t="shared" si="0"/>
        <v>999.3055555555555</v>
      </c>
      <c r="F7" s="51">
        <f t="shared" si="1"/>
        <v>2</v>
      </c>
      <c r="G7" s="30">
        <v>10</v>
      </c>
      <c r="H7" s="11">
        <f t="shared" si="2"/>
        <v>1000</v>
      </c>
      <c r="I7" s="51">
        <f t="shared" si="3"/>
        <v>1</v>
      </c>
      <c r="J7" s="51"/>
      <c r="K7" s="30"/>
      <c r="L7" s="11"/>
      <c r="M7" s="51"/>
      <c r="N7" s="52">
        <f t="shared" si="4"/>
        <v>1999.3055555555557</v>
      </c>
    </row>
    <row r="8" spans="1:14" ht="26.25">
      <c r="A8" s="50">
        <v>3</v>
      </c>
      <c r="B8" s="8" t="s">
        <v>150</v>
      </c>
      <c r="C8" s="29" t="s">
        <v>149</v>
      </c>
      <c r="D8" s="30">
        <v>61</v>
      </c>
      <c r="E8" s="11">
        <f t="shared" si="0"/>
        <v>985.4166666666667</v>
      </c>
      <c r="F8" s="51">
        <f t="shared" si="1"/>
        <v>3</v>
      </c>
      <c r="G8" s="30">
        <v>40</v>
      </c>
      <c r="H8" s="11">
        <f t="shared" si="2"/>
        <v>981.8181818181818</v>
      </c>
      <c r="I8" s="51">
        <f t="shared" si="3"/>
        <v>3</v>
      </c>
      <c r="J8" s="51"/>
      <c r="K8" s="30"/>
      <c r="L8" s="11"/>
      <c r="M8" s="51"/>
      <c r="N8" s="52">
        <f t="shared" si="4"/>
        <v>1967.2348484848485</v>
      </c>
    </row>
    <row r="9" spans="1:14" ht="39">
      <c r="A9" s="53">
        <v>4</v>
      </c>
      <c r="B9" s="8" t="s">
        <v>64</v>
      </c>
      <c r="C9" s="29" t="s">
        <v>151</v>
      </c>
      <c r="D9" s="30">
        <v>68</v>
      </c>
      <c r="E9" s="11">
        <f t="shared" si="0"/>
        <v>980.5555555555555</v>
      </c>
      <c r="F9" s="51">
        <f t="shared" si="1"/>
        <v>5</v>
      </c>
      <c r="G9" s="30">
        <v>145</v>
      </c>
      <c r="H9" s="11">
        <f t="shared" si="2"/>
        <v>918.1818181818182</v>
      </c>
      <c r="I9" s="51">
        <f t="shared" si="3"/>
        <v>8</v>
      </c>
      <c r="J9" s="51"/>
      <c r="K9" s="30"/>
      <c r="L9" s="11"/>
      <c r="M9" s="51"/>
      <c r="N9" s="52">
        <f t="shared" si="4"/>
        <v>1898.7373737373737</v>
      </c>
    </row>
    <row r="10" spans="1:14" ht="51.75">
      <c r="A10" s="50">
        <v>5</v>
      </c>
      <c r="B10" s="8" t="s">
        <v>169</v>
      </c>
      <c r="C10" s="29" t="s">
        <v>152</v>
      </c>
      <c r="D10" s="30">
        <v>85</v>
      </c>
      <c r="E10" s="11">
        <f t="shared" si="0"/>
        <v>968.75</v>
      </c>
      <c r="F10" s="51">
        <f t="shared" si="1"/>
        <v>6</v>
      </c>
      <c r="G10" s="30">
        <v>155</v>
      </c>
      <c r="H10" s="11">
        <f t="shared" si="2"/>
        <v>912.1212121212121</v>
      </c>
      <c r="I10" s="51">
        <f t="shared" si="3"/>
        <v>9</v>
      </c>
      <c r="J10" s="51"/>
      <c r="K10" s="30"/>
      <c r="L10" s="11"/>
      <c r="M10" s="51"/>
      <c r="N10" s="52">
        <f t="shared" si="4"/>
        <v>1880.871212121212</v>
      </c>
    </row>
    <row r="11" spans="1:14" ht="39">
      <c r="A11" s="50">
        <v>6</v>
      </c>
      <c r="B11" s="8" t="s">
        <v>153</v>
      </c>
      <c r="C11" s="29" t="s">
        <v>65</v>
      </c>
      <c r="D11" s="30">
        <v>61</v>
      </c>
      <c r="E11" s="11">
        <f t="shared" si="0"/>
        <v>985.4166666666667</v>
      </c>
      <c r="F11" s="51">
        <f t="shared" si="1"/>
        <v>3</v>
      </c>
      <c r="G11" s="30">
        <v>245</v>
      </c>
      <c r="H11" s="11">
        <f t="shared" si="2"/>
        <v>857.5757575757575</v>
      </c>
      <c r="I11" s="51">
        <f t="shared" si="3"/>
        <v>13</v>
      </c>
      <c r="J11" s="51"/>
      <c r="K11" s="30"/>
      <c r="L11" s="11"/>
      <c r="M11" s="51"/>
      <c r="N11" s="52">
        <f t="shared" si="4"/>
        <v>1842.9924242424242</v>
      </c>
    </row>
    <row r="12" spans="1:14" ht="26.25">
      <c r="A12" s="50">
        <v>7</v>
      </c>
      <c r="B12" s="8" t="s">
        <v>66</v>
      </c>
      <c r="C12" s="29" t="s">
        <v>65</v>
      </c>
      <c r="D12" s="30">
        <v>301</v>
      </c>
      <c r="E12" s="11">
        <f t="shared" si="0"/>
        <v>818.75</v>
      </c>
      <c r="F12" s="51">
        <f t="shared" si="1"/>
        <v>8</v>
      </c>
      <c r="G12" s="30">
        <v>100</v>
      </c>
      <c r="H12" s="11">
        <f t="shared" si="2"/>
        <v>945.4545454545454</v>
      </c>
      <c r="I12" s="51">
        <f t="shared" si="3"/>
        <v>5</v>
      </c>
      <c r="J12" s="51"/>
      <c r="K12" s="30"/>
      <c r="L12" s="11"/>
      <c r="M12" s="51"/>
      <c r="N12" s="52">
        <f t="shared" si="4"/>
        <v>1764.2045454545455</v>
      </c>
    </row>
    <row r="13" spans="1:14" ht="26.25">
      <c r="A13" s="50">
        <v>8</v>
      </c>
      <c r="B13" s="8" t="s">
        <v>67</v>
      </c>
      <c r="C13" s="29" t="s">
        <v>68</v>
      </c>
      <c r="D13" s="30">
        <v>223</v>
      </c>
      <c r="E13" s="11">
        <f t="shared" si="0"/>
        <v>872.9166666666666</v>
      </c>
      <c r="F13" s="51">
        <f t="shared" si="1"/>
        <v>7</v>
      </c>
      <c r="G13" s="30">
        <v>200</v>
      </c>
      <c r="H13" s="11">
        <f t="shared" si="2"/>
        <v>884.8484848484849</v>
      </c>
      <c r="I13" s="51">
        <f t="shared" si="3"/>
        <v>11</v>
      </c>
      <c r="J13" s="51"/>
      <c r="K13" s="30"/>
      <c r="L13" s="11"/>
      <c r="M13" s="51"/>
      <c r="N13" s="52">
        <f t="shared" si="4"/>
        <v>1757.7651515151515</v>
      </c>
    </row>
    <row r="14" spans="1:14" ht="26.25">
      <c r="A14" s="53">
        <v>9</v>
      </c>
      <c r="B14" s="8" t="s">
        <v>69</v>
      </c>
      <c r="C14" s="29" t="s">
        <v>65</v>
      </c>
      <c r="D14" s="30">
        <v>312</v>
      </c>
      <c r="E14" s="11">
        <f t="shared" si="0"/>
        <v>811.1111111111111</v>
      </c>
      <c r="F14" s="51">
        <f t="shared" si="1"/>
        <v>9</v>
      </c>
      <c r="G14" s="30">
        <v>120</v>
      </c>
      <c r="H14" s="11">
        <f t="shared" si="2"/>
        <v>933.3333333333334</v>
      </c>
      <c r="I14" s="51">
        <f t="shared" si="3"/>
        <v>6</v>
      </c>
      <c r="J14" s="51"/>
      <c r="K14" s="30"/>
      <c r="L14" s="11"/>
      <c r="M14" s="51"/>
      <c r="N14" s="52">
        <f t="shared" si="4"/>
        <v>1744.4444444444443</v>
      </c>
    </row>
    <row r="15" spans="1:14" ht="38.25">
      <c r="A15" s="50">
        <v>10</v>
      </c>
      <c r="B15" s="8" t="s">
        <v>70</v>
      </c>
      <c r="C15" s="29" t="s">
        <v>147</v>
      </c>
      <c r="D15" s="30">
        <v>371</v>
      </c>
      <c r="E15" s="11">
        <f t="shared" si="0"/>
        <v>770.1388888888889</v>
      </c>
      <c r="F15" s="51">
        <f t="shared" si="1"/>
        <v>11</v>
      </c>
      <c r="G15" s="30">
        <v>120</v>
      </c>
      <c r="H15" s="11">
        <f t="shared" si="2"/>
        <v>933.3333333333334</v>
      </c>
      <c r="I15" s="51">
        <f t="shared" si="3"/>
        <v>6</v>
      </c>
      <c r="J15" s="51"/>
      <c r="K15" s="30"/>
      <c r="L15" s="11"/>
      <c r="M15" s="51"/>
      <c r="N15" s="52">
        <f t="shared" si="4"/>
        <v>1703.4722222222222</v>
      </c>
    </row>
    <row r="16" spans="1:14" ht="38.25">
      <c r="A16" s="50">
        <v>11</v>
      </c>
      <c r="B16" s="8" t="s">
        <v>71</v>
      </c>
      <c r="C16" s="29" t="s">
        <v>147</v>
      </c>
      <c r="D16" s="30">
        <v>471</v>
      </c>
      <c r="E16" s="11">
        <f t="shared" si="0"/>
        <v>700.6944444444443</v>
      </c>
      <c r="F16" s="51">
        <f t="shared" si="1"/>
        <v>13</v>
      </c>
      <c r="G16" s="30">
        <v>60</v>
      </c>
      <c r="H16" s="11">
        <f t="shared" si="2"/>
        <v>969.6969696969697</v>
      </c>
      <c r="I16" s="51">
        <f t="shared" si="3"/>
        <v>4</v>
      </c>
      <c r="J16" s="51"/>
      <c r="K16" s="30"/>
      <c r="L16" s="11"/>
      <c r="M16" s="51"/>
      <c r="N16" s="52">
        <f t="shared" si="4"/>
        <v>1670.391414141414</v>
      </c>
    </row>
    <row r="17" spans="1:14" ht="26.25">
      <c r="A17" s="50">
        <v>12</v>
      </c>
      <c r="B17" s="8" t="s">
        <v>154</v>
      </c>
      <c r="C17" s="29" t="s">
        <v>151</v>
      </c>
      <c r="D17" s="30">
        <v>337</v>
      </c>
      <c r="E17" s="11">
        <f t="shared" si="0"/>
        <v>793.75</v>
      </c>
      <c r="F17" s="51">
        <f t="shared" si="1"/>
        <v>10</v>
      </c>
      <c r="G17" s="30">
        <v>235</v>
      </c>
      <c r="H17" s="11">
        <f t="shared" si="2"/>
        <v>863.6363636363636</v>
      </c>
      <c r="I17" s="51">
        <f t="shared" si="3"/>
        <v>12</v>
      </c>
      <c r="J17" s="51"/>
      <c r="K17" s="30"/>
      <c r="L17" s="11"/>
      <c r="M17" s="51"/>
      <c r="N17" s="52">
        <f t="shared" si="4"/>
        <v>1657.3863636363635</v>
      </c>
    </row>
    <row r="18" spans="1:14" ht="26.25">
      <c r="A18" s="50">
        <v>13</v>
      </c>
      <c r="B18" s="8" t="s">
        <v>72</v>
      </c>
      <c r="C18" s="29" t="s">
        <v>155</v>
      </c>
      <c r="D18" s="30">
        <v>431</v>
      </c>
      <c r="E18" s="11">
        <f t="shared" si="0"/>
        <v>728.4722222222222</v>
      </c>
      <c r="F18" s="51">
        <f t="shared" si="1"/>
        <v>12</v>
      </c>
      <c r="G18" s="30">
        <v>680</v>
      </c>
      <c r="H18" s="11">
        <f t="shared" si="2"/>
        <v>593.939393939394</v>
      </c>
      <c r="I18" s="51">
        <f t="shared" si="3"/>
        <v>18</v>
      </c>
      <c r="J18" s="51"/>
      <c r="K18" s="30"/>
      <c r="L18" s="11"/>
      <c r="M18" s="51"/>
      <c r="N18" s="52">
        <f t="shared" si="4"/>
        <v>1322.4116161616162</v>
      </c>
    </row>
    <row r="19" spans="1:14" ht="39">
      <c r="A19" s="53">
        <v>14</v>
      </c>
      <c r="B19" s="8" t="s">
        <v>166</v>
      </c>
      <c r="C19" s="29" t="s">
        <v>156</v>
      </c>
      <c r="D19" s="30">
        <v>552</v>
      </c>
      <c r="E19" s="11">
        <f t="shared" si="0"/>
        <v>644.4444444444445</v>
      </c>
      <c r="F19" s="51">
        <f t="shared" si="1"/>
        <v>14</v>
      </c>
      <c r="G19" s="30">
        <v>670</v>
      </c>
      <c r="H19" s="11">
        <f t="shared" si="2"/>
        <v>600</v>
      </c>
      <c r="I19" s="51">
        <f t="shared" si="3"/>
        <v>17</v>
      </c>
      <c r="J19" s="51"/>
      <c r="K19" s="30"/>
      <c r="L19" s="11"/>
      <c r="M19" s="51"/>
      <c r="N19" s="52">
        <f t="shared" si="4"/>
        <v>1244.4444444444443</v>
      </c>
    </row>
    <row r="20" spans="1:14" ht="26.25">
      <c r="A20" s="50">
        <v>15</v>
      </c>
      <c r="B20" s="8" t="s">
        <v>73</v>
      </c>
      <c r="C20" s="29" t="s">
        <v>157</v>
      </c>
      <c r="D20" s="30">
        <v>663</v>
      </c>
      <c r="E20" s="11">
        <f t="shared" si="0"/>
        <v>567.3611111111111</v>
      </c>
      <c r="F20" s="51">
        <f t="shared" si="1"/>
        <v>15</v>
      </c>
      <c r="G20" s="30">
        <v>780</v>
      </c>
      <c r="H20" s="11">
        <f t="shared" si="2"/>
        <v>533.3333333333334</v>
      </c>
      <c r="I20" s="51">
        <f t="shared" si="3"/>
        <v>19</v>
      </c>
      <c r="J20" s="51"/>
      <c r="K20" s="30"/>
      <c r="L20" s="11">
        <v>309</v>
      </c>
      <c r="M20" s="51"/>
      <c r="N20" s="52">
        <f t="shared" si="4"/>
        <v>1100.6944444444443</v>
      </c>
    </row>
    <row r="21" spans="1:14" ht="26.25">
      <c r="A21" s="50">
        <v>16</v>
      </c>
      <c r="B21" s="8" t="s">
        <v>158</v>
      </c>
      <c r="C21" s="29" t="s">
        <v>159</v>
      </c>
      <c r="D21" s="30">
        <v>939</v>
      </c>
      <c r="E21" s="11">
        <f t="shared" si="0"/>
        <v>375.69444444444446</v>
      </c>
      <c r="F21" s="51">
        <f t="shared" si="1"/>
        <v>17</v>
      </c>
      <c r="G21" s="30">
        <v>605</v>
      </c>
      <c r="H21" s="11">
        <f t="shared" si="2"/>
        <v>639.3939393939394</v>
      </c>
      <c r="I21" s="51">
        <f t="shared" si="3"/>
        <v>15</v>
      </c>
      <c r="J21" s="51"/>
      <c r="K21" s="30"/>
      <c r="L21" s="11"/>
      <c r="M21" s="51"/>
      <c r="N21" s="52">
        <f t="shared" si="4"/>
        <v>1015.0883838383838</v>
      </c>
    </row>
    <row r="22" spans="1:14" ht="26.25">
      <c r="A22" s="50">
        <v>17</v>
      </c>
      <c r="B22" s="8" t="s">
        <v>160</v>
      </c>
      <c r="C22" s="29" t="s">
        <v>149</v>
      </c>
      <c r="D22" s="30" t="s">
        <v>74</v>
      </c>
      <c r="E22" s="11">
        <f t="shared" si="0"/>
        <v>1</v>
      </c>
      <c r="F22" s="51">
        <f t="shared" si="1"/>
        <v>20</v>
      </c>
      <c r="G22" s="30">
        <v>180</v>
      </c>
      <c r="H22" s="11">
        <f t="shared" si="2"/>
        <v>896.969696969697</v>
      </c>
      <c r="I22" s="51">
        <f t="shared" si="3"/>
        <v>10</v>
      </c>
      <c r="J22" s="51"/>
      <c r="K22" s="30"/>
      <c r="L22" s="11"/>
      <c r="M22" s="51"/>
      <c r="N22" s="52">
        <f t="shared" si="4"/>
        <v>897.969696969697</v>
      </c>
    </row>
    <row r="23" spans="1:14" ht="26.25">
      <c r="A23" s="50">
        <v>18</v>
      </c>
      <c r="B23" s="8" t="s">
        <v>161</v>
      </c>
      <c r="C23" s="29" t="s">
        <v>162</v>
      </c>
      <c r="D23" s="30" t="s">
        <v>74</v>
      </c>
      <c r="E23" s="11">
        <f t="shared" si="0"/>
        <v>1</v>
      </c>
      <c r="F23" s="12">
        <f t="shared" si="1"/>
        <v>20</v>
      </c>
      <c r="G23" s="30">
        <v>415</v>
      </c>
      <c r="H23" s="11">
        <f t="shared" si="2"/>
        <v>754.5454545454545</v>
      </c>
      <c r="I23" s="12">
        <f t="shared" si="3"/>
        <v>14</v>
      </c>
      <c r="J23" s="51"/>
      <c r="K23" s="30"/>
      <c r="L23" s="11"/>
      <c r="M23" s="51"/>
      <c r="N23" s="52">
        <f t="shared" si="4"/>
        <v>755.5454545454545</v>
      </c>
    </row>
    <row r="24" spans="1:14" ht="39">
      <c r="A24" s="53">
        <v>19</v>
      </c>
      <c r="B24" s="8" t="s">
        <v>75</v>
      </c>
      <c r="C24" s="29" t="s">
        <v>163</v>
      </c>
      <c r="D24" s="30" t="s">
        <v>74</v>
      </c>
      <c r="E24" s="11">
        <f t="shared" si="0"/>
        <v>1</v>
      </c>
      <c r="F24" s="51">
        <f t="shared" si="1"/>
        <v>20</v>
      </c>
      <c r="G24" s="30">
        <v>630</v>
      </c>
      <c r="H24" s="11">
        <f t="shared" si="2"/>
        <v>624.2424242424242</v>
      </c>
      <c r="I24" s="51">
        <f t="shared" si="3"/>
        <v>16</v>
      </c>
      <c r="J24" s="51"/>
      <c r="K24" s="30"/>
      <c r="L24" s="11"/>
      <c r="M24" s="51"/>
      <c r="N24" s="52">
        <f t="shared" si="4"/>
        <v>625.2424242424242</v>
      </c>
    </row>
    <row r="25" spans="1:14" ht="39">
      <c r="A25" s="50">
        <v>20</v>
      </c>
      <c r="B25" s="8" t="s">
        <v>168</v>
      </c>
      <c r="C25" s="29" t="s">
        <v>164</v>
      </c>
      <c r="D25" s="30">
        <v>800</v>
      </c>
      <c r="E25" s="11">
        <f t="shared" si="0"/>
        <v>472.22222222222223</v>
      </c>
      <c r="F25" s="51">
        <f t="shared" si="1"/>
        <v>16</v>
      </c>
      <c r="G25" s="30">
        <v>1730</v>
      </c>
      <c r="H25" s="11">
        <f t="shared" si="2"/>
        <v>1</v>
      </c>
      <c r="I25" s="51">
        <f t="shared" si="3"/>
        <v>21</v>
      </c>
      <c r="J25" s="51"/>
      <c r="K25" s="30"/>
      <c r="L25" s="11"/>
      <c r="M25" s="51"/>
      <c r="N25" s="52">
        <f t="shared" si="4"/>
        <v>473.22222222222223</v>
      </c>
    </row>
    <row r="26" spans="1:14" ht="38.25">
      <c r="A26" s="50">
        <v>21</v>
      </c>
      <c r="B26" s="8" t="s">
        <v>171</v>
      </c>
      <c r="C26" s="29" t="s">
        <v>147</v>
      </c>
      <c r="D26" s="30">
        <v>1231</v>
      </c>
      <c r="E26" s="11">
        <f t="shared" si="0"/>
        <v>172.91666666666666</v>
      </c>
      <c r="F26" s="51">
        <f t="shared" si="1"/>
        <v>18</v>
      </c>
      <c r="G26" s="30">
        <v>1495</v>
      </c>
      <c r="H26" s="11">
        <f t="shared" si="2"/>
        <v>100</v>
      </c>
      <c r="I26" s="51">
        <f t="shared" si="3"/>
        <v>20</v>
      </c>
      <c r="J26" s="51"/>
      <c r="K26" s="30"/>
      <c r="L26" s="11"/>
      <c r="M26" s="51"/>
      <c r="N26" s="52">
        <f t="shared" si="4"/>
        <v>272.91666666666663</v>
      </c>
    </row>
    <row r="27" spans="1:14" ht="39">
      <c r="A27" s="50">
        <v>22</v>
      </c>
      <c r="B27" s="8" t="s">
        <v>167</v>
      </c>
      <c r="C27" s="29" t="s">
        <v>165</v>
      </c>
      <c r="D27" s="30">
        <v>1255</v>
      </c>
      <c r="E27" s="11">
        <f t="shared" si="0"/>
        <v>156.25</v>
      </c>
      <c r="F27" s="51">
        <f t="shared" si="1"/>
        <v>19</v>
      </c>
      <c r="G27" s="30" t="s">
        <v>55</v>
      </c>
      <c r="H27" s="11">
        <f t="shared" si="2"/>
        <v>0</v>
      </c>
      <c r="I27" s="51">
        <f t="shared" si="3"/>
        <v>22</v>
      </c>
      <c r="J27" s="51"/>
      <c r="K27" s="30"/>
      <c r="L27" s="11"/>
      <c r="M27" s="51"/>
      <c r="N27" s="52">
        <f t="shared" si="4"/>
        <v>156.25</v>
      </c>
    </row>
  </sheetData>
  <sheetProtection selectLockedCells="1" selectUnlockedCells="1"/>
  <mergeCells count="5">
    <mergeCell ref="A1:N1"/>
    <mergeCell ref="A2:C4"/>
    <mergeCell ref="D2:F2"/>
    <mergeCell ref="G2:J2"/>
    <mergeCell ref="K2:L2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00390625" defaultRowHeight="13.5"/>
  <cols>
    <col min="1" max="1" width="4.625" style="0" customWidth="1"/>
    <col min="2" max="2" width="42.625" style="0" customWidth="1"/>
    <col min="3" max="3" width="12.375" style="0" customWidth="1"/>
    <col min="4" max="4" width="10.625" style="0" customWidth="1"/>
  </cols>
  <sheetData>
    <row r="1" spans="1:4" ht="26.25">
      <c r="A1" s="82" t="s">
        <v>0</v>
      </c>
      <c r="B1" s="82"/>
      <c r="C1" s="82"/>
      <c r="D1" s="82"/>
    </row>
    <row r="2" spans="1:4" ht="13.5">
      <c r="A2" s="83" t="s">
        <v>76</v>
      </c>
      <c r="B2" s="83"/>
      <c r="C2" s="83"/>
      <c r="D2" s="75" t="s">
        <v>13</v>
      </c>
    </row>
    <row r="3" spans="1:4" ht="12.75" customHeight="1">
      <c r="A3" s="83"/>
      <c r="B3" s="83"/>
      <c r="C3" s="83"/>
      <c r="D3" s="75"/>
    </row>
    <row r="4" spans="1:4" ht="12.75" customHeight="1">
      <c r="A4" s="83"/>
      <c r="B4" s="83"/>
      <c r="C4" s="83"/>
      <c r="D4" s="75"/>
    </row>
    <row r="5" spans="1:4" ht="13.5">
      <c r="A5" s="33" t="s">
        <v>10</v>
      </c>
      <c r="B5" s="2" t="s">
        <v>77</v>
      </c>
      <c r="C5" s="2" t="s">
        <v>11</v>
      </c>
      <c r="D5" s="75"/>
    </row>
    <row r="6" spans="1:4" ht="22.5" customHeight="1">
      <c r="A6" s="51">
        <v>1</v>
      </c>
      <c r="B6" s="54" t="s">
        <v>78</v>
      </c>
      <c r="C6" s="55" t="s">
        <v>133</v>
      </c>
      <c r="D6" s="56">
        <v>60</v>
      </c>
    </row>
    <row r="7" spans="1:4" ht="29.25" customHeight="1">
      <c r="A7" s="51">
        <v>2</v>
      </c>
      <c r="B7" s="54" t="s">
        <v>79</v>
      </c>
      <c r="C7" s="55" t="s">
        <v>170</v>
      </c>
      <c r="D7" s="56">
        <v>80</v>
      </c>
    </row>
    <row r="8" spans="1:4" ht="41.25" customHeight="1">
      <c r="A8" s="51">
        <v>3</v>
      </c>
      <c r="B8" s="57" t="s">
        <v>172</v>
      </c>
      <c r="C8" s="55" t="s">
        <v>147</v>
      </c>
      <c r="D8" s="56">
        <v>107</v>
      </c>
    </row>
    <row r="9" spans="1:4" ht="22.5" customHeight="1">
      <c r="A9" s="51">
        <v>4</v>
      </c>
      <c r="B9" s="57" t="s">
        <v>81</v>
      </c>
      <c r="C9" s="55" t="s">
        <v>133</v>
      </c>
      <c r="D9" s="56">
        <v>110</v>
      </c>
    </row>
    <row r="10" spans="1:4" ht="29.25" customHeight="1">
      <c r="A10" s="51">
        <v>5</v>
      </c>
      <c r="B10" s="54" t="s">
        <v>173</v>
      </c>
      <c r="C10" s="55" t="s">
        <v>82</v>
      </c>
      <c r="D10" s="56">
        <v>125</v>
      </c>
    </row>
    <row r="11" spans="1:4" ht="29.25" customHeight="1">
      <c r="A11" s="51">
        <v>6</v>
      </c>
      <c r="B11" s="54" t="s">
        <v>83</v>
      </c>
      <c r="C11" s="55" t="s">
        <v>82</v>
      </c>
      <c r="D11" s="56">
        <v>1440</v>
      </c>
    </row>
    <row r="12" spans="1:4" ht="18">
      <c r="A12" s="51"/>
      <c r="B12" s="57"/>
      <c r="C12" s="55"/>
      <c r="D12" s="56"/>
    </row>
  </sheetData>
  <sheetProtection selectLockedCells="1" selectUnlockedCells="1"/>
  <mergeCells count="3">
    <mergeCell ref="A1:D1"/>
    <mergeCell ref="A2:C4"/>
    <mergeCell ref="D2:D5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" sqref="D11"/>
    </sheetView>
  </sheetViews>
  <sheetFormatPr defaultColWidth="9.00390625" defaultRowHeight="13.5"/>
  <cols>
    <col min="1" max="1" width="4.625" style="0" customWidth="1"/>
    <col min="2" max="2" width="42.625" style="0" customWidth="1"/>
    <col min="3" max="3" width="12.375" style="0" customWidth="1"/>
    <col min="4" max="4" width="10.625" style="0" customWidth="1"/>
  </cols>
  <sheetData>
    <row r="1" spans="1:4" ht="26.25">
      <c r="A1" s="82" t="s">
        <v>0</v>
      </c>
      <c r="B1" s="82"/>
      <c r="C1" s="82"/>
      <c r="D1" s="82"/>
    </row>
    <row r="2" spans="1:4" ht="13.5">
      <c r="A2" s="83" t="s">
        <v>175</v>
      </c>
      <c r="B2" s="83"/>
      <c r="C2" s="83"/>
      <c r="D2" s="75" t="s">
        <v>13</v>
      </c>
    </row>
    <row r="3" spans="1:4" ht="12.75" customHeight="1">
      <c r="A3" s="83"/>
      <c r="B3" s="83"/>
      <c r="C3" s="83"/>
      <c r="D3" s="75"/>
    </row>
    <row r="4" spans="1:4" ht="12.75" customHeight="1">
      <c r="A4" s="83"/>
      <c r="B4" s="83"/>
      <c r="C4" s="83"/>
      <c r="D4" s="75"/>
    </row>
    <row r="5" spans="1:4" ht="13.5">
      <c r="A5" s="33" t="s">
        <v>10</v>
      </c>
      <c r="B5" s="2" t="s">
        <v>77</v>
      </c>
      <c r="C5" s="2" t="s">
        <v>11</v>
      </c>
      <c r="D5" s="75"/>
    </row>
    <row r="6" spans="1:4" ht="27" customHeight="1">
      <c r="A6" s="51">
        <v>1</v>
      </c>
      <c r="B6" s="54" t="s">
        <v>84</v>
      </c>
      <c r="C6" s="58" t="s">
        <v>80</v>
      </c>
      <c r="D6" s="56"/>
    </row>
    <row r="7" spans="1:4" ht="27" customHeight="1">
      <c r="A7" s="51">
        <v>2</v>
      </c>
      <c r="B7" s="54" t="s">
        <v>174</v>
      </c>
      <c r="C7" s="58"/>
      <c r="D7" s="56"/>
    </row>
    <row r="8" spans="1:4" ht="27" customHeight="1">
      <c r="A8" s="51">
        <v>2</v>
      </c>
      <c r="B8" s="57" t="s">
        <v>85</v>
      </c>
      <c r="C8" s="58"/>
      <c r="D8" s="56"/>
    </row>
    <row r="9" spans="1:4" ht="27" customHeight="1">
      <c r="A9" s="51">
        <v>2</v>
      </c>
      <c r="B9" s="57"/>
      <c r="C9" s="58"/>
      <c r="D9" s="56"/>
    </row>
    <row r="10" spans="1:4" ht="27" customHeight="1">
      <c r="A10" s="51">
        <v>2</v>
      </c>
      <c r="B10" s="54" t="s">
        <v>86</v>
      </c>
      <c r="C10" s="58"/>
      <c r="D10" s="56"/>
    </row>
    <row r="11" spans="1:4" ht="27" customHeight="1">
      <c r="A11" s="51">
        <v>3</v>
      </c>
      <c r="B11" s="59" t="s">
        <v>87</v>
      </c>
      <c r="C11" s="58"/>
      <c r="D11" s="56"/>
    </row>
    <row r="12" spans="1:4" ht="27" customHeight="1">
      <c r="A12" s="51">
        <v>4</v>
      </c>
      <c r="B12" s="60" t="s">
        <v>88</v>
      </c>
      <c r="C12" s="57"/>
      <c r="D12" s="56"/>
    </row>
    <row r="13" spans="1:4" ht="27" customHeight="1">
      <c r="A13" s="51">
        <v>5</v>
      </c>
      <c r="B13" s="60" t="s">
        <v>89</v>
      </c>
      <c r="C13" s="58"/>
      <c r="D13" s="56"/>
    </row>
    <row r="14" spans="1:4" ht="18">
      <c r="A14" s="51">
        <v>6</v>
      </c>
      <c r="B14" s="60" t="s">
        <v>90</v>
      </c>
      <c r="C14" s="58"/>
      <c r="D14" s="56"/>
    </row>
    <row r="15" spans="1:4" ht="18">
      <c r="A15" s="51">
        <v>7</v>
      </c>
      <c r="B15" s="60" t="s">
        <v>91</v>
      </c>
      <c r="C15" s="58"/>
      <c r="D15" s="56"/>
    </row>
    <row r="16" spans="1:4" ht="18">
      <c r="A16" s="51">
        <v>8</v>
      </c>
      <c r="B16" s="60" t="s">
        <v>92</v>
      </c>
      <c r="C16" s="58"/>
      <c r="D16" s="56"/>
    </row>
    <row r="17" spans="1:4" ht="18">
      <c r="A17" s="51">
        <v>9</v>
      </c>
      <c r="B17" s="60" t="s">
        <v>93</v>
      </c>
      <c r="C17" s="58"/>
      <c r="D17" s="56"/>
    </row>
    <row r="18" spans="1:4" ht="18">
      <c r="A18" s="51">
        <v>10</v>
      </c>
      <c r="B18" s="60" t="s">
        <v>94</v>
      </c>
      <c r="C18" s="58"/>
      <c r="D18" s="56"/>
    </row>
    <row r="19" spans="1:4" ht="18">
      <c r="A19" s="51"/>
      <c r="B19" s="60" t="s">
        <v>95</v>
      </c>
      <c r="C19" s="58"/>
      <c r="D19" s="56"/>
    </row>
    <row r="20" ht="13.5">
      <c r="B20" s="61" t="s">
        <v>96</v>
      </c>
    </row>
    <row r="21" ht="13.5">
      <c r="B21" s="61" t="s">
        <v>97</v>
      </c>
    </row>
    <row r="22" ht="13.5">
      <c r="B22" s="61" t="s">
        <v>98</v>
      </c>
    </row>
    <row r="23" ht="13.5">
      <c r="B23" s="61" t="s">
        <v>99</v>
      </c>
    </row>
    <row r="24" ht="13.5">
      <c r="B24" s="61" t="s">
        <v>100</v>
      </c>
    </row>
    <row r="25" ht="13.5">
      <c r="B25" s="61" t="s">
        <v>101</v>
      </c>
    </row>
    <row r="26" ht="13.5">
      <c r="B26" s="61" t="s">
        <v>102</v>
      </c>
    </row>
    <row r="27" ht="13.5">
      <c r="B27" s="61" t="s">
        <v>103</v>
      </c>
    </row>
    <row r="28" ht="13.5">
      <c r="B28" s="61" t="s">
        <v>104</v>
      </c>
    </row>
    <row r="29" ht="13.5">
      <c r="B29" s="61" t="s">
        <v>105</v>
      </c>
    </row>
    <row r="30" ht="13.5">
      <c r="B30" s="61" t="s">
        <v>106</v>
      </c>
    </row>
    <row r="31" ht="13.5">
      <c r="B31" s="61" t="s">
        <v>107</v>
      </c>
    </row>
    <row r="32" ht="13.5">
      <c r="B32" s="61" t="s">
        <v>108</v>
      </c>
    </row>
    <row r="33" ht="13.5">
      <c r="B33" s="61" t="s">
        <v>109</v>
      </c>
    </row>
    <row r="34" ht="13.5">
      <c r="B34" s="61" t="s">
        <v>110</v>
      </c>
    </row>
    <row r="35" ht="13.5">
      <c r="B35" s="61" t="s">
        <v>111</v>
      </c>
    </row>
    <row r="36" ht="13.5">
      <c r="B36" s="61" t="s">
        <v>112</v>
      </c>
    </row>
  </sheetData>
  <sheetProtection selectLockedCells="1" selectUnlockedCells="1"/>
  <mergeCells count="3">
    <mergeCell ref="A1:D1"/>
    <mergeCell ref="A2:C4"/>
    <mergeCell ref="D2:D5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A1">
      <pane ySplit="1" topLeftCell="BM1" activePane="bottomLeft" state="split"/>
      <selection pane="topLeft" activeCell="A4" sqref="A4"/>
      <selection pane="bottomLeft" activeCell="D16" sqref="D16"/>
    </sheetView>
  </sheetViews>
  <sheetFormatPr defaultColWidth="9.00390625" defaultRowHeight="13.5"/>
  <cols>
    <col min="1" max="1" width="6.25390625" style="62" customWidth="1"/>
    <col min="2" max="2" width="23.875" style="63" customWidth="1"/>
    <col min="3" max="3" width="19.875" style="62" customWidth="1"/>
    <col min="4" max="4" width="10.50390625" style="64" customWidth="1"/>
    <col min="5" max="252" width="9.00390625" style="65" customWidth="1"/>
  </cols>
  <sheetData>
    <row r="1" spans="1:256" s="66" customFormat="1" ht="33.75" customHeight="1">
      <c r="A1" s="87"/>
      <c r="B1" s="87"/>
      <c r="C1" s="87"/>
      <c r="D1" s="87"/>
      <c r="IS1" s="67"/>
      <c r="IT1" s="67"/>
      <c r="IU1" s="67"/>
      <c r="IV1" s="67"/>
    </row>
    <row r="2" spans="1:256" s="66" customFormat="1" ht="15.75">
      <c r="A2" s="68" t="s">
        <v>113</v>
      </c>
      <c r="B2" s="68" t="s">
        <v>114</v>
      </c>
      <c r="C2" s="68" t="s">
        <v>115</v>
      </c>
      <c r="D2" s="68" t="s">
        <v>116</v>
      </c>
      <c r="IS2" s="67"/>
      <c r="IT2" s="67"/>
      <c r="IU2" s="67"/>
      <c r="IV2" s="67"/>
    </row>
    <row r="3" spans="1:4" ht="13.5">
      <c r="A3" s="69">
        <v>1</v>
      </c>
      <c r="B3" s="70"/>
      <c r="C3" s="71"/>
      <c r="D3" s="72"/>
    </row>
    <row r="4" spans="1:4" ht="13.5">
      <c r="A4" s="69">
        <v>2</v>
      </c>
      <c r="B4" s="70"/>
      <c r="C4" s="69"/>
      <c r="D4" s="72"/>
    </row>
    <row r="5" spans="1:4" ht="13.5">
      <c r="A5" s="69">
        <v>3</v>
      </c>
      <c r="B5" s="70"/>
      <c r="C5" s="69"/>
      <c r="D5" s="72"/>
    </row>
    <row r="6" spans="1:4" ht="13.5">
      <c r="A6" s="69">
        <v>4</v>
      </c>
      <c r="B6" s="70"/>
      <c r="C6" s="69"/>
      <c r="D6" s="72"/>
    </row>
    <row r="7" spans="1:4" ht="13.5">
      <c r="A7" s="69">
        <v>5</v>
      </c>
      <c r="B7" s="70"/>
      <c r="C7" s="69"/>
      <c r="D7" s="72"/>
    </row>
    <row r="8" spans="1:4" ht="13.5">
      <c r="A8" s="69">
        <v>6</v>
      </c>
      <c r="B8" s="70"/>
      <c r="C8" s="69"/>
      <c r="D8" s="72"/>
    </row>
    <row r="9" spans="1:4" ht="13.5">
      <c r="A9" s="69">
        <v>7</v>
      </c>
      <c r="B9" s="70"/>
      <c r="C9" s="71"/>
      <c r="D9" s="72"/>
    </row>
    <row r="10" spans="1:4" ht="13.5">
      <c r="A10" s="69">
        <v>8</v>
      </c>
      <c r="B10" s="70"/>
      <c r="C10" s="69"/>
      <c r="D10" s="72"/>
    </row>
    <row r="11" spans="1:4" ht="13.5">
      <c r="A11" s="69">
        <v>9</v>
      </c>
      <c r="B11" s="70"/>
      <c r="C11" s="71"/>
      <c r="D11" s="72"/>
    </row>
    <row r="12" spans="1:4" ht="13.5">
      <c r="A12" s="69">
        <v>10</v>
      </c>
      <c r="B12" s="70"/>
      <c r="C12" s="69"/>
      <c r="D12" s="72"/>
    </row>
    <row r="13" spans="1:4" ht="13.5">
      <c r="A13" s="69">
        <v>11</v>
      </c>
      <c r="B13" s="70"/>
      <c r="C13" s="71"/>
      <c r="D13" s="72"/>
    </row>
    <row r="14" spans="1:4" ht="13.5">
      <c r="A14" s="69">
        <v>12</v>
      </c>
      <c r="B14" s="70"/>
      <c r="C14" s="69"/>
      <c r="D14" s="72"/>
    </row>
    <row r="15" spans="1:4" ht="13.5">
      <c r="A15" s="69">
        <v>13</v>
      </c>
      <c r="B15" s="70"/>
      <c r="C15" s="69"/>
      <c r="D15" s="72"/>
    </row>
    <row r="16" spans="1:4" ht="13.5">
      <c r="A16" s="69">
        <v>14</v>
      </c>
      <c r="B16" s="70"/>
      <c r="C16" s="69"/>
      <c r="D16" s="72"/>
    </row>
    <row r="17" spans="1:4" ht="13.5">
      <c r="A17" s="69"/>
      <c r="B17" s="70"/>
      <c r="C17" s="69"/>
      <c r="D17" s="72"/>
    </row>
    <row r="18" spans="1:4" ht="13.5">
      <c r="A18" s="69"/>
      <c r="B18" s="70"/>
      <c r="C18" s="69"/>
      <c r="D18" s="72"/>
    </row>
    <row r="19" spans="1:4" ht="13.5">
      <c r="A19" s="69"/>
      <c r="B19" s="70"/>
      <c r="C19" s="69"/>
      <c r="D19" s="72"/>
    </row>
    <row r="20" spans="1:4" ht="13.5">
      <c r="A20" s="69"/>
      <c r="B20" s="70"/>
      <c r="C20" s="69"/>
      <c r="D20" s="72"/>
    </row>
    <row r="21" spans="1:4" ht="13.5">
      <c r="A21" s="69"/>
      <c r="B21" s="70"/>
      <c r="C21" s="69"/>
      <c r="D21" s="72"/>
    </row>
    <row r="22" spans="1:4" ht="13.5">
      <c r="A22" s="69"/>
      <c r="B22" s="70"/>
      <c r="C22" s="69"/>
      <c r="D22" s="72"/>
    </row>
    <row r="23" spans="1:4" ht="13.5">
      <c r="A23" s="69"/>
      <c r="B23" s="70"/>
      <c r="C23" s="69"/>
      <c r="D23" s="72"/>
    </row>
    <row r="24" spans="1:4" ht="13.5">
      <c r="A24" s="69"/>
      <c r="B24" s="70"/>
      <c r="C24" s="69"/>
      <c r="D24" s="72"/>
    </row>
    <row r="25" spans="1:4" ht="13.5">
      <c r="A25" s="69"/>
      <c r="B25" s="70"/>
      <c r="C25" s="71"/>
      <c r="D25" s="72"/>
    </row>
    <row r="26" spans="1:4" ht="13.5">
      <c r="A26" s="69"/>
      <c r="B26" s="70"/>
      <c r="C26" s="69"/>
      <c r="D26" s="72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10.75390625" defaultRowHeight="13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2013-11-15T17:14:54Z</dcterms:created>
  <dcterms:modified xsi:type="dcterms:W3CDTF">2013-11-15T21:38:00Z</dcterms:modified>
  <cp:category/>
  <cp:version/>
  <cp:contentType/>
  <cp:contentStatus/>
</cp:coreProperties>
</file>