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7" activeTab="5"/>
  </bookViews>
  <sheets>
    <sheet name="TP" sheetId="1" r:id="rId1"/>
    <sheet name="TN" sheetId="2" r:id="rId2"/>
    <sheet name="TM" sheetId="3" r:id="rId3"/>
    <sheet name="TJ" sheetId="4" r:id="rId4"/>
    <sheet name="TS" sheetId="5" r:id="rId5"/>
    <sheet name="Statystyki" sheetId="6" r:id="rId6"/>
  </sheets>
  <definedNames>
    <definedName name="_xlnm._FilterDatabase" localSheetId="0" hidden="1">'TP'!$A$1:$G$109</definedName>
    <definedName name="Excel_BuiltIn__FilterDatabase_11">'TP'!$G$1:$G$64</definedName>
    <definedName name="Excel_BuiltIn__FilterDatabase_1_1">'TP'!$G$1:$G$64</definedName>
    <definedName name="Excel_BuiltIn__FilterDatabase_1_1_2">'TN'!$G$1:$G$52</definedName>
    <definedName name="Excel_BuiltIn__FilterDatabase_1_2">'TN'!$G$1:$G$52</definedName>
  </definedNames>
  <calcPr fullCalcOnLoad="1"/>
</workbook>
</file>

<file path=xl/sharedStrings.xml><?xml version="1.0" encoding="utf-8"?>
<sst xmlns="http://schemas.openxmlformats.org/spreadsheetml/2006/main" count="535" uniqueCount="304">
  <si>
    <t>Lp.</t>
  </si>
  <si>
    <t>Nazwa klubu/szkoły</t>
  </si>
  <si>
    <t>Nazwa zespołu</t>
  </si>
  <si>
    <t>Opiekun</t>
  </si>
  <si>
    <t>Skład zepołu</t>
  </si>
  <si>
    <t>Punkty</t>
  </si>
  <si>
    <t>Klasyfikacja</t>
  </si>
  <si>
    <t>Gryfiński Dom Kultury</t>
  </si>
  <si>
    <t>GDK 1</t>
  </si>
  <si>
    <t>Kamilla Gadomska</t>
  </si>
  <si>
    <t>Łukasz Morawski</t>
  </si>
  <si>
    <t>Bartek Treiszta</t>
  </si>
  <si>
    <t>Dawid Kasprzyk</t>
  </si>
  <si>
    <t>Zespół Szkół nr 3</t>
  </si>
  <si>
    <t>sidżej i przyjaciele</t>
  </si>
  <si>
    <t>Magdalena Burza</t>
  </si>
  <si>
    <t>Ada Miodek</t>
  </si>
  <si>
    <t>NKL</t>
  </si>
  <si>
    <t>Karolina Recka</t>
  </si>
  <si>
    <t>Góralice - Szczecin</t>
  </si>
  <si>
    <t>Michał Kwiecień</t>
  </si>
  <si>
    <t>Agnieszka Gronwald</t>
  </si>
  <si>
    <t>Sabina Kwiecień</t>
  </si>
  <si>
    <t>Jan Gronwald</t>
  </si>
  <si>
    <t>UKKT Traperzy</t>
  </si>
  <si>
    <t>Leśneludki</t>
  </si>
  <si>
    <t>Danuta Antoniewicz</t>
  </si>
  <si>
    <t>Marcelina Bakalarczyk</t>
  </si>
  <si>
    <t>Małgosia Śliwka</t>
  </si>
  <si>
    <t>Zuzanna Trzcińska</t>
  </si>
  <si>
    <t>GDK 2</t>
  </si>
  <si>
    <t>Maciej Ragan</t>
  </si>
  <si>
    <t>Oskar Desecki</t>
  </si>
  <si>
    <t>GDK 3</t>
  </si>
  <si>
    <t>Paweł Gadomski</t>
  </si>
  <si>
    <t>Szymon Zawadzki</t>
  </si>
  <si>
    <t>Kasia Ragan</t>
  </si>
  <si>
    <t>ZS w Widuchowej</t>
  </si>
  <si>
    <t>Szperacze</t>
  </si>
  <si>
    <t>Dominik Smulski</t>
  </si>
  <si>
    <t>Grzegorz Duber</t>
  </si>
  <si>
    <t>Dominik Dworzyński</t>
  </si>
  <si>
    <t>Konrad Gąbka</t>
  </si>
  <si>
    <t>Szperacze 4</t>
  </si>
  <si>
    <t>Dominik Wac</t>
  </si>
  <si>
    <t>Jakub Daila</t>
  </si>
  <si>
    <t>Michał Wierzbnicki</t>
  </si>
  <si>
    <t>Traperzy</t>
  </si>
  <si>
    <t>Marzena Chatłas</t>
  </si>
  <si>
    <t>Barbara Nadkańska</t>
  </si>
  <si>
    <t>Michalina Gumińska</t>
  </si>
  <si>
    <t>Klaudia Badziura</t>
  </si>
  <si>
    <t>Hohusie</t>
  </si>
  <si>
    <t>Hanna Babiarz</t>
  </si>
  <si>
    <t>Agata Kowalska</t>
  </si>
  <si>
    <t>Wiktoria Galant</t>
  </si>
  <si>
    <t>Gargamele</t>
  </si>
  <si>
    <t>Karolina Kowalska</t>
  </si>
  <si>
    <t>Daria Zagórska</t>
  </si>
  <si>
    <t>Wiktoria Borowiec</t>
  </si>
  <si>
    <t>SP 2 Chojna</t>
  </si>
  <si>
    <t>Chojnianki</t>
  </si>
  <si>
    <t>Katarzyna Pośniak</t>
  </si>
  <si>
    <t>Katarzyna Szymkowiak</t>
  </si>
  <si>
    <t>Justyna Leszczyńska</t>
  </si>
  <si>
    <t>Smerfetki</t>
  </si>
  <si>
    <t>Dagmara Urban</t>
  </si>
  <si>
    <t>Natalia Furs</t>
  </si>
  <si>
    <t>Smerfy</t>
  </si>
  <si>
    <t>Weronika Działkowska</t>
  </si>
  <si>
    <t>Karolina Wiśniewska</t>
  </si>
  <si>
    <t>Green Girls</t>
  </si>
  <si>
    <t>Julia Laskowska</t>
  </si>
  <si>
    <t>Kaja Nowak</t>
  </si>
  <si>
    <t>Oliwia Chmielowiec</t>
  </si>
  <si>
    <t>Wenus</t>
  </si>
  <si>
    <t>Laura Ormińska</t>
  </si>
  <si>
    <t>Laura Cacek</t>
  </si>
  <si>
    <t>Julia Cacek</t>
  </si>
  <si>
    <t>Dreptusie</t>
  </si>
  <si>
    <t>Wiktoria Liput</t>
  </si>
  <si>
    <t>Dominika Wojewoda</t>
  </si>
  <si>
    <t>Wędrowcy</t>
  </si>
  <si>
    <t>Jakub Piątkowski</t>
  </si>
  <si>
    <t>`Karol Miler</t>
  </si>
  <si>
    <t>Michał Miler</t>
  </si>
  <si>
    <t>Siostry</t>
  </si>
  <si>
    <t>Angelina Kozicka</t>
  </si>
  <si>
    <t>Roksana Kozicka</t>
  </si>
  <si>
    <t>Technikum Informatyczne SCI</t>
  </si>
  <si>
    <t>Szczecin</t>
  </si>
  <si>
    <t>Dominik Hencel</t>
  </si>
  <si>
    <t>Fantastyczna Czwórka</t>
  </si>
  <si>
    <t>Paulina Wróbel</t>
  </si>
  <si>
    <t>Klaudia Pomykała</t>
  </si>
  <si>
    <t>Szymon Kowalski</t>
  </si>
  <si>
    <t>SP Trzcińsko Zdrój</t>
  </si>
  <si>
    <t>Spartanie</t>
  </si>
  <si>
    <t>Sebastian Wiśniewski</t>
  </si>
  <si>
    <t>Krzysztof Sobotnik</t>
  </si>
  <si>
    <t>Adrian Niski</t>
  </si>
  <si>
    <t>SP Stołeczna</t>
  </si>
  <si>
    <t>Żelki</t>
  </si>
  <si>
    <t>Grażyna Grab</t>
  </si>
  <si>
    <t>Marta Opara</t>
  </si>
  <si>
    <t>Michał Tyrpa</t>
  </si>
  <si>
    <t>Oliwia Puterko</t>
  </si>
  <si>
    <t>Hard - kory</t>
  </si>
  <si>
    <t>Judyta Juchlke</t>
  </si>
  <si>
    <t>Nikola Michałek</t>
  </si>
  <si>
    <t>Norbert Sumara</t>
  </si>
  <si>
    <t>Murzyni</t>
  </si>
  <si>
    <t>Martyna Woźniak</t>
  </si>
  <si>
    <t>Michał Łukaczewski</t>
  </si>
  <si>
    <t>Przemysław Zioła</t>
  </si>
  <si>
    <t>Wiewióry</t>
  </si>
  <si>
    <t>Daniel Trojnacki</t>
  </si>
  <si>
    <t xml:space="preserve">Klaudia Gratowska </t>
  </si>
  <si>
    <t>Norbert Jarosz</t>
  </si>
  <si>
    <t>Orły TZ</t>
  </si>
  <si>
    <t>Kascper Kępa</t>
  </si>
  <si>
    <t>Robert Kwieciński</t>
  </si>
  <si>
    <t>Paweł Chloupek</t>
  </si>
  <si>
    <t>SP Gogolice</t>
  </si>
  <si>
    <t>Malinki</t>
  </si>
  <si>
    <t>Czesław Postawa</t>
  </si>
  <si>
    <t>Marta Ruczkowska</t>
  </si>
  <si>
    <t>Klaudia Filipczak</t>
  </si>
  <si>
    <t>Paula Kałużniak</t>
  </si>
  <si>
    <t>Demony</t>
  </si>
  <si>
    <t>Bartosz Mej</t>
  </si>
  <si>
    <t>Kornel Górliński</t>
  </si>
  <si>
    <t>Magdalena Nelza</t>
  </si>
  <si>
    <t>Detektywi</t>
  </si>
  <si>
    <t>Michalina Borucińsla</t>
  </si>
  <si>
    <t>Kuba Jaroszewski</t>
  </si>
  <si>
    <t>Patryk Vreeswijk</t>
  </si>
  <si>
    <t>Dzikie Koty</t>
  </si>
  <si>
    <t>Adam Wójcik</t>
  </si>
  <si>
    <t>Wiktor Pietrucha</t>
  </si>
  <si>
    <t>Marta Walawender</t>
  </si>
  <si>
    <t>Podróżnicy</t>
  </si>
  <si>
    <t>Karol Skiba</t>
  </si>
  <si>
    <t>Bartek Hałupka</t>
  </si>
  <si>
    <t>Radosław Łagoda</t>
  </si>
  <si>
    <t>Gumisie</t>
  </si>
  <si>
    <t>Katarzyna Błęcka</t>
  </si>
  <si>
    <t>Milena Kupczak</t>
  </si>
  <si>
    <t>Angelika Nowakowska</t>
  </si>
  <si>
    <t>Inoludki</t>
  </si>
  <si>
    <t>Dominika Wieder</t>
  </si>
  <si>
    <t>Maja Młynarczyk</t>
  </si>
  <si>
    <t>Diabełki</t>
  </si>
  <si>
    <t>Ewa Jabłońska</t>
  </si>
  <si>
    <t>Nikola Janus</t>
  </si>
  <si>
    <t>Podkowy</t>
  </si>
  <si>
    <t>Julka Koziniec</t>
  </si>
  <si>
    <t>Alicja Stelmach</t>
  </si>
  <si>
    <t>Gimnazjum im. Janusza Korczaka w Chojnie</t>
  </si>
  <si>
    <t>Oj tam, oj tam</t>
  </si>
  <si>
    <t>Anita Porczyńska</t>
  </si>
  <si>
    <t>Aleksandra Drzyzga</t>
  </si>
  <si>
    <t>Wpisowe:</t>
  </si>
  <si>
    <t>Paulina Myszogląd</t>
  </si>
  <si>
    <t>Kornelia Makowska</t>
  </si>
  <si>
    <t>Szperaczki</t>
  </si>
  <si>
    <t>Szperacze 2</t>
  </si>
  <si>
    <t>Michał Wierzbicki</t>
  </si>
  <si>
    <t>Szperacze 3</t>
  </si>
  <si>
    <t>Poznań</t>
  </si>
  <si>
    <t>Poznań 1</t>
  </si>
  <si>
    <t>Danuta Żurkiewicz</t>
  </si>
  <si>
    <t>Kacper Wiewiorowski</t>
  </si>
  <si>
    <t>Mateusz Malicki</t>
  </si>
  <si>
    <t>Poznań 2</t>
  </si>
  <si>
    <t>Ksawery Socha</t>
  </si>
  <si>
    <t>Michał Pankiewicz</t>
  </si>
  <si>
    <t>Poznań 3</t>
  </si>
  <si>
    <t>Katarzyna Nowicka</t>
  </si>
  <si>
    <t>Wiktor Kolwicz</t>
  </si>
  <si>
    <t>Poznań 4</t>
  </si>
  <si>
    <t>Maria Pach</t>
  </si>
  <si>
    <t>Maria Światek</t>
  </si>
  <si>
    <t>Publiczne Gimnazjum im. Jana Pawła II Moryń</t>
  </si>
  <si>
    <t>"Szerszenie"</t>
  </si>
  <si>
    <t>Julita Miecznikowska</t>
  </si>
  <si>
    <t>Przemysław Cichowlaz</t>
  </si>
  <si>
    <t>Mikołaj Dumicz</t>
  </si>
  <si>
    <t>Brajan Gasiński</t>
  </si>
  <si>
    <t>Dzikie koty</t>
  </si>
  <si>
    <t>Pietrucha Wioletta</t>
  </si>
  <si>
    <t>Jagoda Wiącek</t>
  </si>
  <si>
    <t>Biedronki</t>
  </si>
  <si>
    <t>Anna Januszewska</t>
  </si>
  <si>
    <t>Michalina Borucińsa</t>
  </si>
  <si>
    <t>Krzysztof Skiba</t>
  </si>
  <si>
    <t>Patryk Hałupka</t>
  </si>
  <si>
    <t>Paweł Mońka</t>
  </si>
  <si>
    <t>Gimnazjum Gryfino</t>
  </si>
  <si>
    <t>Ganja skład</t>
  </si>
  <si>
    <t>P. Szachnowski</t>
  </si>
  <si>
    <t>Grzegorz Januszewski</t>
  </si>
  <si>
    <t>Damian Sadowski</t>
  </si>
  <si>
    <t xml:space="preserve">Maciej Ragan </t>
  </si>
  <si>
    <t>Różowe Pantery</t>
  </si>
  <si>
    <t>Monika Zawisza</t>
  </si>
  <si>
    <t>Marta Rjuczkowska</t>
  </si>
  <si>
    <t>Daniel Kozak</t>
  </si>
  <si>
    <t>Kacper Mowicki</t>
  </si>
  <si>
    <t>Patryk Waczyński</t>
  </si>
  <si>
    <t>Poznań 5</t>
  </si>
  <si>
    <t>-</t>
  </si>
  <si>
    <t>Leszek Żurkiewicz</t>
  </si>
  <si>
    <t>+</t>
  </si>
  <si>
    <t>Etap 1</t>
  </si>
  <si>
    <t>Etap 1 pp</t>
  </si>
  <si>
    <t>Punkty pucharowe</t>
  </si>
  <si>
    <t>Blondies</t>
  </si>
  <si>
    <t>Stała I</t>
  </si>
  <si>
    <t>wpisowe</t>
  </si>
  <si>
    <t>Malwina Kruczkowska</t>
  </si>
  <si>
    <t>Julia Cieciuch</t>
  </si>
  <si>
    <t>Kacper</t>
  </si>
  <si>
    <t>Kacper Gadomski</t>
  </si>
  <si>
    <t>GDK Winogron</t>
  </si>
  <si>
    <t>Jan Krech</t>
  </si>
  <si>
    <t>Dominik Sieracki</t>
  </si>
  <si>
    <t>poza klasyfikacją</t>
  </si>
  <si>
    <t>Michał Pankiwicz</t>
  </si>
  <si>
    <t>Gimnazjum Góralice</t>
  </si>
  <si>
    <t>miśki</t>
  </si>
  <si>
    <t>Małgorzata Skiba</t>
  </si>
  <si>
    <t>Daria Mej</t>
  </si>
  <si>
    <t>Agnieszka Mikuć</t>
  </si>
  <si>
    <t>Him</t>
  </si>
  <si>
    <t>Radosław Walawender</t>
  </si>
  <si>
    <t>Skład zespołu</t>
  </si>
  <si>
    <t>Etap 2</t>
  </si>
  <si>
    <t>Etap 2 pp</t>
  </si>
  <si>
    <t>Etap 3</t>
  </si>
  <si>
    <t>Etap 3 pp</t>
  </si>
  <si>
    <t>Punty pucharowe</t>
  </si>
  <si>
    <t>Zespół Szkół Ponadgimnazjalnych nr 2 w Gryfinie</t>
  </si>
  <si>
    <t>Polne Chwasty</t>
  </si>
  <si>
    <t>Tomasz Szachnowski</t>
  </si>
  <si>
    <t>Dawid Rembecki</t>
  </si>
  <si>
    <t>Paweł Gongoliński</t>
  </si>
  <si>
    <t>Stała II</t>
  </si>
  <si>
    <t>Rude Liski</t>
  </si>
  <si>
    <t>Dominika Szydłowska</t>
  </si>
  <si>
    <t>Stała III</t>
  </si>
  <si>
    <t>Monika Chrzanowska</t>
  </si>
  <si>
    <t>Słodkie Poziomki</t>
  </si>
  <si>
    <t>Katarzyna Tyrcha</t>
  </si>
  <si>
    <t>Magdlalena Żurowska</t>
  </si>
  <si>
    <t>Szybkie Żółwie</t>
  </si>
  <si>
    <t>Szymon Kaczmarek</t>
  </si>
  <si>
    <t>Agata Zabłocka</t>
  </si>
  <si>
    <t>Przebiegłe Laleczki</t>
  </si>
  <si>
    <t>Ewelina Chrzanowska</t>
  </si>
  <si>
    <t>Anna Sobczak</t>
  </si>
  <si>
    <t>Bonnie &amp; Clyde</t>
  </si>
  <si>
    <t>Anna Wojtasik</t>
  </si>
  <si>
    <t>Andrzej Rybak</t>
  </si>
  <si>
    <t>Wystrzałowa Para</t>
  </si>
  <si>
    <t>Marta Bernacka</t>
  </si>
  <si>
    <t>Jędrzej Brzeziński</t>
  </si>
  <si>
    <t>Nocne Marki</t>
  </si>
  <si>
    <t>Jakub Golec</t>
  </si>
  <si>
    <t>Krzysztof Geisler</t>
  </si>
  <si>
    <t>Super Cień</t>
  </si>
  <si>
    <t>Jakub Pietrzykowski</t>
  </si>
  <si>
    <t>Jaś i Małgosia</t>
  </si>
  <si>
    <t>Agnieszka Szaruga</t>
  </si>
  <si>
    <t>Damian Stolarczyk</t>
  </si>
  <si>
    <t>Tęgie Mózgi</t>
  </si>
  <si>
    <t>Patryk Kawka</t>
  </si>
  <si>
    <t>Bartosz Pająk</t>
  </si>
  <si>
    <t>Byle do Przodu</t>
  </si>
  <si>
    <t>Amelia Skoczek</t>
  </si>
  <si>
    <t>Mateusz Błoniarczyk</t>
  </si>
  <si>
    <t>Wiking Szczecin</t>
  </si>
  <si>
    <t>Basia i Szymon</t>
  </si>
  <si>
    <t>Barbara Gronwald</t>
  </si>
  <si>
    <t>Szymon Kujawa</t>
  </si>
  <si>
    <t>Nazwa klubu</t>
  </si>
  <si>
    <t>Punkty przeliczeniowe</t>
  </si>
  <si>
    <t>Trzcińsko-Zdrój</t>
  </si>
  <si>
    <t>Wyschło</t>
  </si>
  <si>
    <t>Mateusz Śliwiński</t>
  </si>
  <si>
    <t>Asia</t>
  </si>
  <si>
    <t>Joanna Puternicka</t>
  </si>
  <si>
    <t xml:space="preserve">           </t>
  </si>
  <si>
    <t>Statystyki</t>
  </si>
  <si>
    <t>Wpisowe</t>
  </si>
  <si>
    <t>Kat TP</t>
  </si>
  <si>
    <t>Uczestników</t>
  </si>
  <si>
    <t>Zespołów</t>
  </si>
  <si>
    <t>Kat TM</t>
  </si>
  <si>
    <t>Kat TJ</t>
  </si>
  <si>
    <t>Kat TS</t>
  </si>
  <si>
    <t>TP Plus</t>
  </si>
  <si>
    <t>TN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</si>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</sst>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wrapText="1"/>
    </xf>
    <xf numFmtId="164" fontId="0" fillId="3" borderId="1" xfId="0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3" borderId="1" xfId="0" applyFont="1" applyFill="1" applyBorder="1" applyAlignment="1">
      <alignment wrapText="1"/>
    </xf>
    <xf numFmtId="164" fontId="0" fillId="0" borderId="1" xfId="0" applyBorder="1" applyAlignment="1">
      <alignment horizontal="center" wrapText="1"/>
    </xf>
    <xf numFmtId="164" fontId="0" fillId="4" borderId="1" xfId="0" applyFill="1" applyBorder="1" applyAlignment="1">
      <alignment horizontal="center" wrapText="1"/>
    </xf>
    <xf numFmtId="164" fontId="0" fillId="0" borderId="0" xfId="0" applyFill="1" applyBorder="1" applyAlignment="1">
      <alignment/>
    </xf>
    <xf numFmtId="164" fontId="0" fillId="4" borderId="1" xfId="0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0" fillId="4" borderId="1" xfId="0" applyFill="1" applyBorder="1" applyAlignment="1">
      <alignment vertical="center"/>
    </xf>
    <xf numFmtId="164" fontId="0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vertical="center"/>
    </xf>
    <xf numFmtId="164" fontId="0" fillId="4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0" fillId="3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4" fontId="2" fillId="4" borderId="1" xfId="0" applyFont="1" applyFill="1" applyBorder="1" applyAlignment="1">
      <alignment horizontal="center" wrapText="1"/>
    </xf>
    <xf numFmtId="164" fontId="0" fillId="0" borderId="0" xfId="0" applyAlignment="1">
      <alignment/>
    </xf>
    <xf numFmtId="164" fontId="0" fillId="0" borderId="1" xfId="0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0" fillId="3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/>
    </xf>
    <xf numFmtId="164" fontId="0" fillId="0" borderId="1" xfId="0" applyNumberFormat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wrapText="1"/>
    </xf>
    <xf numFmtId="164" fontId="0" fillId="2" borderId="3" xfId="0" applyFont="1" applyFill="1" applyBorder="1" applyAlignment="1">
      <alignment horizontal="center"/>
    </xf>
    <xf numFmtId="164" fontId="0" fillId="2" borderId="3" xfId="0" applyFont="1" applyFill="1" applyBorder="1" applyAlignment="1">
      <alignment/>
    </xf>
    <xf numFmtId="164" fontId="0" fillId="4" borderId="3" xfId="0" applyFont="1" applyFill="1" applyBorder="1" applyAlignment="1">
      <alignment horizontal="center" vertical="center"/>
    </xf>
    <xf numFmtId="164" fontId="0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0" fillId="0" borderId="3" xfId="0" applyFill="1" applyBorder="1" applyAlignment="1">
      <alignment horizontal="center"/>
    </xf>
    <xf numFmtId="164" fontId="0" fillId="5" borderId="3" xfId="0" applyFont="1" applyFill="1" applyBorder="1" applyAlignment="1">
      <alignment horizontal="center" vertical="center"/>
    </xf>
    <xf numFmtId="164" fontId="0" fillId="5" borderId="4" xfId="0" applyFont="1" applyFill="1" applyBorder="1" applyAlignment="1">
      <alignment horizontal="center" vertical="center"/>
    </xf>
    <xf numFmtId="164" fontId="0" fillId="4" borderId="5" xfId="0" applyFill="1" applyBorder="1" applyAlignment="1">
      <alignment horizontal="center"/>
    </xf>
    <xf numFmtId="164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55">
      <selection activeCell="I5" sqref="I5"/>
    </sheetView>
  </sheetViews>
  <sheetFormatPr defaultColWidth="9.00390625" defaultRowHeight="12.75"/>
  <cols>
    <col min="2" max="3" width="27.875" style="1" customWidth="1"/>
    <col min="4" max="4" width="16.375" style="1" customWidth="1"/>
    <col min="5" max="5" width="21.875" style="0" customWidth="1"/>
    <col min="6" max="6" width="8.375" style="0" customWidth="1"/>
    <col min="7" max="7" width="10.875" style="0" customWidth="1"/>
    <col min="9" max="9" width="10.625" style="0" customWidth="1"/>
    <col min="15" max="16" width="0" style="0" hidden="1" customWidth="1"/>
  </cols>
  <sheetData>
    <row r="1" spans="1:7" ht="12.7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2.75" customHeight="1">
      <c r="A2" s="5">
        <v>1</v>
      </c>
      <c r="B2" s="5" t="s">
        <v>7</v>
      </c>
      <c r="C2" s="5" t="s">
        <v>8</v>
      </c>
      <c r="D2" s="6" t="s">
        <v>9</v>
      </c>
      <c r="E2" s="7" t="s">
        <v>10</v>
      </c>
      <c r="F2" s="8">
        <v>145</v>
      </c>
      <c r="G2" s="9">
        <f>RANK(F2,$F$2:$F$109,2)</f>
        <v>8</v>
      </c>
    </row>
    <row r="3" spans="1:7" ht="12.75">
      <c r="A3" s="5"/>
      <c r="B3" s="5"/>
      <c r="C3" s="5"/>
      <c r="D3" s="6"/>
      <c r="E3" s="7" t="s">
        <v>11</v>
      </c>
      <c r="F3" s="8"/>
      <c r="G3" s="9"/>
    </row>
    <row r="4" spans="1:13" ht="12.75">
      <c r="A4" s="5"/>
      <c r="B4" s="5"/>
      <c r="C4" s="5"/>
      <c r="D4" s="6"/>
      <c r="E4" s="7" t="s">
        <v>12</v>
      </c>
      <c r="F4" s="8"/>
      <c r="G4" s="9"/>
      <c r="I4" s="10"/>
      <c r="J4" s="10"/>
      <c r="K4" s="10"/>
      <c r="L4" s="10"/>
      <c r="M4" s="10"/>
    </row>
    <row r="5" spans="1:13" ht="12.75" customHeight="1">
      <c r="A5" s="11">
        <v>2</v>
      </c>
      <c r="B5" s="11" t="s">
        <v>13</v>
      </c>
      <c r="C5" s="11" t="s">
        <v>14</v>
      </c>
      <c r="D5" s="11" t="s">
        <v>15</v>
      </c>
      <c r="E5" s="12" t="s">
        <v>16</v>
      </c>
      <c r="F5" s="9"/>
      <c r="G5" s="9" t="s">
        <v>17</v>
      </c>
      <c r="I5" s="10"/>
      <c r="J5" s="10"/>
      <c r="K5" s="10"/>
      <c r="L5" s="10"/>
      <c r="M5" s="10"/>
    </row>
    <row r="6" spans="1:13" ht="12.75">
      <c r="A6" s="11"/>
      <c r="B6" s="11"/>
      <c r="C6" s="11"/>
      <c r="D6" s="11"/>
      <c r="E6" s="12" t="s">
        <v>18</v>
      </c>
      <c r="F6" s="9"/>
      <c r="G6" s="9"/>
      <c r="I6" s="10"/>
      <c r="J6" s="10"/>
      <c r="K6" s="10"/>
      <c r="L6" s="10"/>
      <c r="M6" s="10"/>
    </row>
    <row r="7" spans="1:13" ht="12.75">
      <c r="A7" s="11"/>
      <c r="B7" s="11"/>
      <c r="C7" s="11"/>
      <c r="D7" s="11"/>
      <c r="E7" s="12"/>
      <c r="F7" s="9"/>
      <c r="G7" s="9"/>
      <c r="I7" s="10"/>
      <c r="J7" s="10"/>
      <c r="K7" s="10"/>
      <c r="L7" s="10"/>
      <c r="M7" s="10"/>
    </row>
    <row r="8" spans="1:13" ht="12.75" customHeight="1">
      <c r="A8" s="5">
        <v>3</v>
      </c>
      <c r="B8" s="5" t="s">
        <v>19</v>
      </c>
      <c r="C8" s="5" t="s">
        <v>19</v>
      </c>
      <c r="D8" s="13" t="s">
        <v>20</v>
      </c>
      <c r="E8" s="7" t="s">
        <v>21</v>
      </c>
      <c r="F8" s="8">
        <v>51</v>
      </c>
      <c r="G8" s="9">
        <f>RANK(F8,$F$2:$F$109,2)</f>
        <v>2</v>
      </c>
      <c r="I8" s="10"/>
      <c r="J8" s="10"/>
      <c r="K8" s="10"/>
      <c r="L8" s="10"/>
      <c r="M8" s="10"/>
    </row>
    <row r="9" spans="1:7" ht="12.75">
      <c r="A9" s="5"/>
      <c r="B9" s="5"/>
      <c r="C9" s="5"/>
      <c r="D9" s="13"/>
      <c r="E9" s="7" t="s">
        <v>22</v>
      </c>
      <c r="F9" s="8"/>
      <c r="G9" s="9"/>
    </row>
    <row r="10" spans="1:7" ht="12.75">
      <c r="A10" s="5"/>
      <c r="B10" s="5"/>
      <c r="C10" s="5"/>
      <c r="D10" s="13"/>
      <c r="E10" s="7" t="s">
        <v>23</v>
      </c>
      <c r="F10" s="8"/>
      <c r="G10" s="9"/>
    </row>
    <row r="11" spans="1:7" ht="12.75" customHeight="1">
      <c r="A11" s="11">
        <v>4</v>
      </c>
      <c r="B11" s="11" t="s">
        <v>24</v>
      </c>
      <c r="C11" s="11" t="s">
        <v>25</v>
      </c>
      <c r="D11" s="11" t="s">
        <v>26</v>
      </c>
      <c r="E11" s="12" t="s">
        <v>27</v>
      </c>
      <c r="F11" s="9">
        <v>570</v>
      </c>
      <c r="G11" s="9">
        <f>RANK(F11,$F$2:$F$109,2)</f>
        <v>28</v>
      </c>
    </row>
    <row r="12" spans="1:7" ht="12.75">
      <c r="A12" s="11"/>
      <c r="B12" s="11"/>
      <c r="C12" s="11"/>
      <c r="D12" s="11"/>
      <c r="E12" s="12" t="s">
        <v>28</v>
      </c>
      <c r="F12" s="9"/>
      <c r="G12" s="9"/>
    </row>
    <row r="13" spans="1:7" ht="12.75">
      <c r="A13" s="11"/>
      <c r="B13" s="11"/>
      <c r="C13" s="11"/>
      <c r="D13" s="11"/>
      <c r="E13" s="12" t="s">
        <v>29</v>
      </c>
      <c r="F13" s="9"/>
      <c r="G13" s="9"/>
    </row>
    <row r="14" spans="1:7" ht="12.75" customHeight="1">
      <c r="A14" s="5">
        <v>5</v>
      </c>
      <c r="B14" s="5" t="s">
        <v>7</v>
      </c>
      <c r="C14" s="5" t="s">
        <v>30</v>
      </c>
      <c r="D14" s="13" t="s">
        <v>9</v>
      </c>
      <c r="E14" s="7" t="s">
        <v>31</v>
      </c>
      <c r="F14" s="8">
        <v>204</v>
      </c>
      <c r="G14" s="9">
        <f>RANK(F14,$F$2:$F$109,2)</f>
        <v>12</v>
      </c>
    </row>
    <row r="15" spans="1:7" ht="12.75">
      <c r="A15" s="5"/>
      <c r="B15" s="5"/>
      <c r="C15" s="5"/>
      <c r="D15" s="13"/>
      <c r="E15" s="7" t="s">
        <v>32</v>
      </c>
      <c r="F15" s="8"/>
      <c r="G15" s="9"/>
    </row>
    <row r="16" spans="1:7" ht="12.75">
      <c r="A16" s="5"/>
      <c r="B16" s="5"/>
      <c r="C16" s="5"/>
      <c r="D16" s="13"/>
      <c r="E16" s="7"/>
      <c r="F16" s="8"/>
      <c r="G16" s="9"/>
    </row>
    <row r="17" spans="1:7" ht="12.75" customHeight="1">
      <c r="A17" s="11">
        <v>6</v>
      </c>
      <c r="B17" s="11" t="s">
        <v>7</v>
      </c>
      <c r="C17" s="11" t="s">
        <v>33</v>
      </c>
      <c r="D17" s="11" t="s">
        <v>9</v>
      </c>
      <c r="E17" s="12" t="s">
        <v>34</v>
      </c>
      <c r="F17" s="9">
        <v>345</v>
      </c>
      <c r="G17" s="9">
        <f>RANK(F17,$F$2:$F$109,2)</f>
        <v>25</v>
      </c>
    </row>
    <row r="18" spans="1:7" ht="12.75">
      <c r="A18" s="11"/>
      <c r="B18" s="11"/>
      <c r="C18" s="11"/>
      <c r="D18" s="11"/>
      <c r="E18" s="12" t="s">
        <v>35</v>
      </c>
      <c r="F18" s="9"/>
      <c r="G18" s="9"/>
    </row>
    <row r="19" spans="1:7" ht="12.75">
      <c r="A19" s="11"/>
      <c r="B19" s="11"/>
      <c r="C19" s="11"/>
      <c r="D19" s="11"/>
      <c r="E19" s="12" t="s">
        <v>36</v>
      </c>
      <c r="F19" s="9"/>
      <c r="G19" s="9"/>
    </row>
    <row r="20" spans="1:7" ht="12.75" customHeight="1">
      <c r="A20" s="5">
        <v>7</v>
      </c>
      <c r="B20" s="5" t="s">
        <v>37</v>
      </c>
      <c r="C20" s="5" t="s">
        <v>38</v>
      </c>
      <c r="D20" s="13" t="s">
        <v>39</v>
      </c>
      <c r="E20" s="7" t="s">
        <v>40</v>
      </c>
      <c r="F20" s="8">
        <v>100</v>
      </c>
      <c r="G20" s="9">
        <f>RANK(F20,$F$2:$F$109,2)</f>
        <v>5</v>
      </c>
    </row>
    <row r="21" spans="1:7" ht="12.75">
      <c r="A21" s="5"/>
      <c r="B21" s="5"/>
      <c r="C21" s="5"/>
      <c r="D21" s="13"/>
      <c r="E21" s="7" t="s">
        <v>41</v>
      </c>
      <c r="F21" s="8"/>
      <c r="G21" s="9"/>
    </row>
    <row r="22" spans="1:7" ht="12.75">
      <c r="A22" s="5"/>
      <c r="B22" s="5"/>
      <c r="C22" s="5"/>
      <c r="D22" s="13"/>
      <c r="E22" s="7" t="s">
        <v>42</v>
      </c>
      <c r="F22" s="8"/>
      <c r="G22" s="9"/>
    </row>
    <row r="23" spans="1:7" ht="12.75" customHeight="1">
      <c r="A23" s="11">
        <v>8</v>
      </c>
      <c r="B23" s="11" t="s">
        <v>37</v>
      </c>
      <c r="C23" s="11" t="s">
        <v>43</v>
      </c>
      <c r="D23" s="11" t="s">
        <v>39</v>
      </c>
      <c r="E23" s="12" t="s">
        <v>44</v>
      </c>
      <c r="F23" s="9">
        <v>0</v>
      </c>
      <c r="G23" s="9">
        <f>RANK(F23,$F$2:$F$109,2)</f>
        <v>1</v>
      </c>
    </row>
    <row r="24" spans="1:7" ht="12.75">
      <c r="A24" s="11"/>
      <c r="B24" s="11"/>
      <c r="C24" s="11"/>
      <c r="D24" s="11"/>
      <c r="E24" s="12" t="s">
        <v>45</v>
      </c>
      <c r="F24" s="9"/>
      <c r="G24" s="9"/>
    </row>
    <row r="25" spans="1:7" ht="12.75">
      <c r="A25" s="11"/>
      <c r="B25" s="11"/>
      <c r="C25" s="11"/>
      <c r="D25" s="11"/>
      <c r="E25" s="12" t="s">
        <v>46</v>
      </c>
      <c r="F25" s="9"/>
      <c r="G25" s="9"/>
    </row>
    <row r="26" spans="1:7" ht="12.75" customHeight="1">
      <c r="A26" s="5">
        <v>9</v>
      </c>
      <c r="B26" s="5" t="s">
        <v>24</v>
      </c>
      <c r="C26" s="5" t="s">
        <v>47</v>
      </c>
      <c r="D26" s="5" t="s">
        <v>48</v>
      </c>
      <c r="E26" s="7" t="s">
        <v>49</v>
      </c>
      <c r="F26" s="8">
        <v>205</v>
      </c>
      <c r="G26" s="9">
        <f>RANK(F26,$F$2:$F$109,2)</f>
        <v>13</v>
      </c>
    </row>
    <row r="27" spans="1:7" ht="12.75">
      <c r="A27" s="5"/>
      <c r="B27" s="5"/>
      <c r="C27" s="5"/>
      <c r="D27" s="5"/>
      <c r="E27" s="7" t="s">
        <v>50</v>
      </c>
      <c r="F27" s="8"/>
      <c r="G27" s="9"/>
    </row>
    <row r="28" spans="1:7" ht="12.75">
      <c r="A28" s="5"/>
      <c r="B28" s="5"/>
      <c r="C28" s="5"/>
      <c r="D28" s="5"/>
      <c r="E28" s="7" t="s">
        <v>51</v>
      </c>
      <c r="F28" s="8"/>
      <c r="G28" s="9"/>
    </row>
    <row r="29" spans="1:7" ht="12.75" customHeight="1">
      <c r="A29" s="11">
        <v>10</v>
      </c>
      <c r="B29" s="11" t="s">
        <v>24</v>
      </c>
      <c r="C29" s="11" t="s">
        <v>52</v>
      </c>
      <c r="D29" s="11" t="s">
        <v>48</v>
      </c>
      <c r="E29" s="12" t="s">
        <v>53</v>
      </c>
      <c r="F29" s="9">
        <v>385</v>
      </c>
      <c r="G29" s="9">
        <f>RANK(F29,$F$2:$F$109,2)</f>
        <v>26</v>
      </c>
    </row>
    <row r="30" spans="1:7" ht="12.75">
      <c r="A30" s="11"/>
      <c r="B30" s="11"/>
      <c r="C30" s="11"/>
      <c r="D30" s="11"/>
      <c r="E30" s="12" t="s">
        <v>54</v>
      </c>
      <c r="F30" s="9"/>
      <c r="G30" s="9"/>
    </row>
    <row r="31" spans="1:7" ht="12.75">
      <c r="A31" s="11"/>
      <c r="B31" s="11"/>
      <c r="C31" s="11"/>
      <c r="D31" s="11"/>
      <c r="E31" s="12" t="s">
        <v>55</v>
      </c>
      <c r="F31" s="9"/>
      <c r="G31" s="9"/>
    </row>
    <row r="32" spans="1:7" ht="12.75" customHeight="1">
      <c r="A32" s="5">
        <v>11</v>
      </c>
      <c r="B32" s="5" t="s">
        <v>24</v>
      </c>
      <c r="C32" s="5" t="s">
        <v>56</v>
      </c>
      <c r="D32" s="5" t="s">
        <v>48</v>
      </c>
      <c r="E32" s="7" t="s">
        <v>57</v>
      </c>
      <c r="F32" s="8">
        <v>660</v>
      </c>
      <c r="G32" s="9">
        <f>RANK(F32,$F$2:$F$109,2)</f>
        <v>31</v>
      </c>
    </row>
    <row r="33" spans="1:7" ht="12.75">
      <c r="A33" s="5"/>
      <c r="B33" s="5"/>
      <c r="C33" s="5"/>
      <c r="D33" s="5"/>
      <c r="E33" s="7" t="s">
        <v>58</v>
      </c>
      <c r="F33" s="8"/>
      <c r="G33" s="9"/>
    </row>
    <row r="34" spans="1:7" ht="12.75">
      <c r="A34" s="5"/>
      <c r="B34" s="5"/>
      <c r="C34" s="5"/>
      <c r="D34" s="5"/>
      <c r="E34" s="7" t="s">
        <v>59</v>
      </c>
      <c r="F34" s="8"/>
      <c r="G34" s="9"/>
    </row>
    <row r="35" spans="1:7" ht="12.75" customHeight="1">
      <c r="A35" s="11">
        <v>12</v>
      </c>
      <c r="B35" s="11" t="s">
        <v>60</v>
      </c>
      <c r="C35" s="11" t="s">
        <v>61</v>
      </c>
      <c r="D35" s="11" t="s">
        <v>26</v>
      </c>
      <c r="E35" s="12" t="s">
        <v>62</v>
      </c>
      <c r="F35" s="9">
        <v>325</v>
      </c>
      <c r="G35" s="9">
        <f>RANK(F35,$F$2:$F$109,2)</f>
        <v>22</v>
      </c>
    </row>
    <row r="36" spans="1:7" ht="12.75">
      <c r="A36" s="11"/>
      <c r="B36" s="11"/>
      <c r="C36" s="11"/>
      <c r="D36" s="11"/>
      <c r="E36" s="12" t="s">
        <v>63</v>
      </c>
      <c r="F36" s="9"/>
      <c r="G36" s="9"/>
    </row>
    <row r="37" spans="1:7" ht="12.75">
      <c r="A37" s="11"/>
      <c r="B37" s="11"/>
      <c r="C37" s="11"/>
      <c r="D37" s="11"/>
      <c r="E37" s="12" t="s">
        <v>64</v>
      </c>
      <c r="F37" s="9"/>
      <c r="G37" s="9"/>
    </row>
    <row r="38" spans="1:7" ht="12.75" customHeight="1">
      <c r="A38" s="5">
        <v>13</v>
      </c>
      <c r="B38" s="5" t="s">
        <v>24</v>
      </c>
      <c r="C38" s="5" t="s">
        <v>65</v>
      </c>
      <c r="D38" s="5" t="s">
        <v>48</v>
      </c>
      <c r="E38" s="7" t="s">
        <v>66</v>
      </c>
      <c r="F38" s="8">
        <v>255</v>
      </c>
      <c r="G38" s="9">
        <f>RANK(F38,$F$2:$F$109,2)</f>
        <v>17</v>
      </c>
    </row>
    <row r="39" spans="1:7" ht="12.75">
      <c r="A39" s="5"/>
      <c r="B39" s="5"/>
      <c r="C39" s="5"/>
      <c r="D39" s="5"/>
      <c r="E39" s="7" t="s">
        <v>67</v>
      </c>
      <c r="F39" s="8"/>
      <c r="G39" s="9"/>
    </row>
    <row r="40" spans="1:7" ht="12.75">
      <c r="A40" s="5"/>
      <c r="B40" s="5"/>
      <c r="C40" s="5"/>
      <c r="D40" s="5"/>
      <c r="E40" s="7"/>
      <c r="F40" s="8"/>
      <c r="G40" s="9"/>
    </row>
    <row r="41" spans="1:7" ht="12.75" customHeight="1">
      <c r="A41" s="11">
        <v>14</v>
      </c>
      <c r="B41" s="11" t="s">
        <v>24</v>
      </c>
      <c r="C41" s="11" t="s">
        <v>68</v>
      </c>
      <c r="D41" s="11" t="s">
        <v>48</v>
      </c>
      <c r="E41" s="12" t="s">
        <v>69</v>
      </c>
      <c r="F41" s="9">
        <v>610</v>
      </c>
      <c r="G41" s="9">
        <f>RANK(F41,$F$2:$F$109,2)</f>
        <v>29</v>
      </c>
    </row>
    <row r="42" spans="1:7" ht="12.75">
      <c r="A42" s="11"/>
      <c r="B42" s="11"/>
      <c r="C42" s="11"/>
      <c r="D42" s="11"/>
      <c r="E42" s="12" t="s">
        <v>70</v>
      </c>
      <c r="F42" s="9"/>
      <c r="G42" s="9"/>
    </row>
    <row r="43" spans="1:7" ht="12.75">
      <c r="A43" s="11"/>
      <c r="B43" s="11"/>
      <c r="C43" s="11"/>
      <c r="D43" s="11"/>
      <c r="E43" s="12"/>
      <c r="F43" s="9"/>
      <c r="G43" s="9"/>
    </row>
    <row r="44" spans="1:7" ht="12.75" customHeight="1">
      <c r="A44" s="5">
        <v>15</v>
      </c>
      <c r="B44" s="5" t="s">
        <v>24</v>
      </c>
      <c r="C44" s="5" t="s">
        <v>71</v>
      </c>
      <c r="D44" s="5" t="s">
        <v>48</v>
      </c>
      <c r="E44" s="7" t="s">
        <v>72</v>
      </c>
      <c r="F44" s="8">
        <v>335</v>
      </c>
      <c r="G44" s="9">
        <f>RANK(F44,$F$2:$F$109,2)</f>
        <v>23</v>
      </c>
    </row>
    <row r="45" spans="1:7" ht="12.75">
      <c r="A45" s="5"/>
      <c r="B45" s="5"/>
      <c r="C45" s="5"/>
      <c r="D45" s="5"/>
      <c r="E45" s="7" t="s">
        <v>73</v>
      </c>
      <c r="F45" s="8"/>
      <c r="G45" s="9"/>
    </row>
    <row r="46" spans="1:7" ht="12.75">
      <c r="A46" s="5"/>
      <c r="B46" s="5"/>
      <c r="C46" s="5"/>
      <c r="D46" s="5"/>
      <c r="E46" s="7" t="s">
        <v>74</v>
      </c>
      <c r="F46" s="8"/>
      <c r="G46" s="9"/>
    </row>
    <row r="47" spans="1:7" ht="12.75" customHeight="1">
      <c r="A47" s="11">
        <v>16</v>
      </c>
      <c r="B47" s="11" t="s">
        <v>24</v>
      </c>
      <c r="C47" s="11" t="s">
        <v>75</v>
      </c>
      <c r="D47" s="11" t="s">
        <v>48</v>
      </c>
      <c r="E47" s="12" t="s">
        <v>76</v>
      </c>
      <c r="F47" s="9">
        <v>655</v>
      </c>
      <c r="G47" s="9">
        <f>RANK(F47,$F$2:$F$109,2)</f>
        <v>30</v>
      </c>
    </row>
    <row r="48" spans="1:7" ht="12.75">
      <c r="A48" s="11"/>
      <c r="B48" s="11"/>
      <c r="C48" s="11"/>
      <c r="D48" s="11"/>
      <c r="E48" s="12" t="s">
        <v>77</v>
      </c>
      <c r="F48" s="9"/>
      <c r="G48" s="9"/>
    </row>
    <row r="49" spans="1:7" ht="12.75">
      <c r="A49" s="11"/>
      <c r="B49" s="11"/>
      <c r="C49" s="11"/>
      <c r="D49" s="11"/>
      <c r="E49" s="12" t="s">
        <v>78</v>
      </c>
      <c r="F49" s="9"/>
      <c r="G49" s="9"/>
    </row>
    <row r="50" spans="1:7" ht="12.75" customHeight="1">
      <c r="A50" s="5">
        <v>17</v>
      </c>
      <c r="B50" s="5" t="s">
        <v>24</v>
      </c>
      <c r="C50" s="5" t="s">
        <v>79</v>
      </c>
      <c r="D50" s="5" t="s">
        <v>48</v>
      </c>
      <c r="E50" s="7" t="s">
        <v>80</v>
      </c>
      <c r="F50" s="8">
        <v>340</v>
      </c>
      <c r="G50" s="9">
        <f>RANK(F50,$F$2:$F$109,2)</f>
        <v>24</v>
      </c>
    </row>
    <row r="51" spans="1:7" ht="12.75">
      <c r="A51" s="5"/>
      <c r="B51" s="5"/>
      <c r="C51" s="5"/>
      <c r="D51" s="5"/>
      <c r="E51" s="7" t="s">
        <v>81</v>
      </c>
      <c r="F51" s="8"/>
      <c r="G51" s="9"/>
    </row>
    <row r="52" spans="1:7" ht="12.75">
      <c r="A52" s="5"/>
      <c r="B52" s="5"/>
      <c r="C52" s="5"/>
      <c r="D52" s="5"/>
      <c r="E52" s="7"/>
      <c r="F52" s="8"/>
      <c r="G52" s="9"/>
    </row>
    <row r="53" spans="1:7" ht="12.75" customHeight="1">
      <c r="A53" s="11">
        <v>18</v>
      </c>
      <c r="B53" s="11" t="s">
        <v>24</v>
      </c>
      <c r="C53" s="11" t="s">
        <v>82</v>
      </c>
      <c r="D53" s="11" t="s">
        <v>26</v>
      </c>
      <c r="E53" s="12" t="s">
        <v>83</v>
      </c>
      <c r="F53" s="9">
        <v>310</v>
      </c>
      <c r="G53" s="9">
        <f>RANK(F53,$F$2:$F$109,2)</f>
        <v>20</v>
      </c>
    </row>
    <row r="54" spans="1:7" ht="12.75">
      <c r="A54" s="11"/>
      <c r="B54" s="11"/>
      <c r="C54" s="11"/>
      <c r="D54" s="11"/>
      <c r="E54" s="12" t="s">
        <v>84</v>
      </c>
      <c r="F54" s="9"/>
      <c r="G54" s="9"/>
    </row>
    <row r="55" spans="1:7" ht="12.75">
      <c r="A55" s="11"/>
      <c r="B55" s="11"/>
      <c r="C55" s="11"/>
      <c r="D55" s="11"/>
      <c r="E55" s="12" t="s">
        <v>85</v>
      </c>
      <c r="F55" s="9"/>
      <c r="G55" s="9"/>
    </row>
    <row r="56" spans="1:7" ht="12.75" customHeight="1">
      <c r="A56" s="5">
        <v>19</v>
      </c>
      <c r="B56" s="5" t="s">
        <v>13</v>
      </c>
      <c r="C56" s="5" t="s">
        <v>86</v>
      </c>
      <c r="D56" s="5" t="s">
        <v>15</v>
      </c>
      <c r="E56" s="7" t="s">
        <v>87</v>
      </c>
      <c r="F56" s="8"/>
      <c r="G56" s="9" t="s">
        <v>17</v>
      </c>
    </row>
    <row r="57" spans="1:7" ht="12.75">
      <c r="A57" s="5"/>
      <c r="B57" s="5"/>
      <c r="C57" s="5"/>
      <c r="D57" s="5"/>
      <c r="E57" s="7" t="s">
        <v>88</v>
      </c>
      <c r="F57" s="8"/>
      <c r="G57" s="9"/>
    </row>
    <row r="58" spans="1:7" ht="12.75">
      <c r="A58" s="5"/>
      <c r="B58" s="5"/>
      <c r="C58" s="5"/>
      <c r="D58" s="5"/>
      <c r="E58" s="7"/>
      <c r="F58" s="8"/>
      <c r="G58" s="9"/>
    </row>
    <row r="59" spans="1:7" ht="12.75" customHeight="1">
      <c r="A59" s="11">
        <v>20</v>
      </c>
      <c r="B59" s="11" t="s">
        <v>89</v>
      </c>
      <c r="C59" s="11" t="s">
        <v>90</v>
      </c>
      <c r="D59" s="11"/>
      <c r="E59" s="12" t="s">
        <v>91</v>
      </c>
      <c r="F59" s="9"/>
      <c r="G59" s="9" t="s">
        <v>17</v>
      </c>
    </row>
    <row r="60" spans="1:7" ht="12.75">
      <c r="A60" s="11"/>
      <c r="B60" s="11"/>
      <c r="C60" s="11"/>
      <c r="D60" s="11"/>
      <c r="E60" s="12"/>
      <c r="F60" s="9"/>
      <c r="G60" s="9"/>
    </row>
    <row r="61" spans="1:7" ht="12.75">
      <c r="A61" s="11"/>
      <c r="B61" s="11"/>
      <c r="C61" s="11"/>
      <c r="D61" s="11"/>
      <c r="E61" s="12"/>
      <c r="F61" s="9"/>
      <c r="G61" s="9"/>
    </row>
    <row r="62" spans="1:7" ht="12.75" customHeight="1">
      <c r="A62" s="5">
        <v>21</v>
      </c>
      <c r="B62" s="5" t="s">
        <v>37</v>
      </c>
      <c r="C62" s="5" t="s">
        <v>92</v>
      </c>
      <c r="D62" s="5" t="s">
        <v>39</v>
      </c>
      <c r="E62" s="7" t="s">
        <v>93</v>
      </c>
      <c r="F62" s="8">
        <v>120</v>
      </c>
      <c r="G62" s="9">
        <f>RANK(F62,$F$2:$F$109,2)</f>
        <v>6</v>
      </c>
    </row>
    <row r="63" spans="1:7" ht="12.75">
      <c r="A63" s="5"/>
      <c r="B63" s="5"/>
      <c r="C63" s="5"/>
      <c r="D63" s="5"/>
      <c r="E63" s="7" t="s">
        <v>94</v>
      </c>
      <c r="F63" s="8"/>
      <c r="G63" s="9"/>
    </row>
    <row r="64" spans="1:7" ht="12.75">
      <c r="A64" s="5"/>
      <c r="B64" s="5"/>
      <c r="C64" s="5"/>
      <c r="D64" s="5"/>
      <c r="E64" s="7" t="s">
        <v>95</v>
      </c>
      <c r="F64" s="8"/>
      <c r="G64" s="9"/>
    </row>
    <row r="65" spans="1:7" ht="12.75" customHeight="1">
      <c r="A65" s="11">
        <v>22</v>
      </c>
      <c r="B65" s="11" t="s">
        <v>96</v>
      </c>
      <c r="C65" s="11" t="s">
        <v>97</v>
      </c>
      <c r="D65" s="11"/>
      <c r="E65" s="12" t="s">
        <v>98</v>
      </c>
      <c r="F65" s="9">
        <v>160</v>
      </c>
      <c r="G65" s="9">
        <f>RANK(F65,$F$2:$F$109,2)</f>
        <v>10</v>
      </c>
    </row>
    <row r="66" spans="1:7" ht="12.75">
      <c r="A66" s="11"/>
      <c r="B66" s="11"/>
      <c r="C66" s="11"/>
      <c r="D66" s="11"/>
      <c r="E66" s="12" t="s">
        <v>99</v>
      </c>
      <c r="F66" s="9"/>
      <c r="G66" s="9"/>
    </row>
    <row r="67" spans="1:7" ht="12.75">
      <c r="A67" s="11"/>
      <c r="B67" s="11"/>
      <c r="C67" s="11"/>
      <c r="D67" s="11"/>
      <c r="E67" s="12" t="s">
        <v>100</v>
      </c>
      <c r="F67" s="9"/>
      <c r="G67" s="9"/>
    </row>
    <row r="68" spans="1:7" ht="12.75" customHeight="1">
      <c r="A68" s="5">
        <v>23</v>
      </c>
      <c r="B68" s="5" t="s">
        <v>101</v>
      </c>
      <c r="C68" s="5" t="s">
        <v>102</v>
      </c>
      <c r="D68" s="5" t="s">
        <v>103</v>
      </c>
      <c r="E68" s="7" t="s">
        <v>104</v>
      </c>
      <c r="F68" s="8">
        <v>270</v>
      </c>
      <c r="G68" s="9">
        <f>RANK(F68,$F$2:$F$109,2)</f>
        <v>18</v>
      </c>
    </row>
    <row r="69" spans="1:7" ht="12.75">
      <c r="A69" s="5"/>
      <c r="B69" s="5"/>
      <c r="C69" s="5"/>
      <c r="D69" s="5"/>
      <c r="E69" s="7" t="s">
        <v>105</v>
      </c>
      <c r="F69" s="8"/>
      <c r="G69" s="9"/>
    </row>
    <row r="70" spans="1:7" ht="12.75">
      <c r="A70" s="5"/>
      <c r="B70" s="5"/>
      <c r="C70" s="5"/>
      <c r="D70" s="5"/>
      <c r="E70" s="7" t="s">
        <v>106</v>
      </c>
      <c r="F70" s="8"/>
      <c r="G70" s="9"/>
    </row>
    <row r="71" spans="1:7" ht="12.75" customHeight="1">
      <c r="A71" s="11">
        <v>24</v>
      </c>
      <c r="B71" s="11" t="s">
        <v>101</v>
      </c>
      <c r="C71" s="11" t="s">
        <v>107</v>
      </c>
      <c r="D71" s="11" t="s">
        <v>103</v>
      </c>
      <c r="E71" s="12" t="s">
        <v>108</v>
      </c>
      <c r="F71" s="9">
        <v>455</v>
      </c>
      <c r="G71" s="9">
        <f>RANK(F71,$F$2:$F$109,2)</f>
        <v>27</v>
      </c>
    </row>
    <row r="72" spans="1:7" ht="12.75">
      <c r="A72" s="11"/>
      <c r="B72" s="11"/>
      <c r="C72" s="11"/>
      <c r="D72" s="11"/>
      <c r="E72" s="12" t="s">
        <v>109</v>
      </c>
      <c r="F72" s="9"/>
      <c r="G72" s="9"/>
    </row>
    <row r="73" spans="1:7" ht="12.75">
      <c r="A73" s="11"/>
      <c r="B73" s="11"/>
      <c r="C73" s="11"/>
      <c r="D73" s="11"/>
      <c r="E73" s="12" t="s">
        <v>110</v>
      </c>
      <c r="F73" s="9"/>
      <c r="G73" s="9"/>
    </row>
    <row r="74" spans="1:7" ht="12.75" customHeight="1">
      <c r="A74" s="5">
        <v>25</v>
      </c>
      <c r="B74" s="5" t="s">
        <v>101</v>
      </c>
      <c r="C74" s="5" t="s">
        <v>111</v>
      </c>
      <c r="D74" s="5" t="s">
        <v>103</v>
      </c>
      <c r="E74" s="7" t="s">
        <v>112</v>
      </c>
      <c r="F74" s="8">
        <v>215</v>
      </c>
      <c r="G74" s="9">
        <f>RANK(F74,$F$2:$F$109,2)</f>
        <v>14</v>
      </c>
    </row>
    <row r="75" spans="1:7" ht="12.75">
      <c r="A75" s="5"/>
      <c r="B75" s="5"/>
      <c r="C75" s="5"/>
      <c r="D75" s="5"/>
      <c r="E75" s="7" t="s">
        <v>113</v>
      </c>
      <c r="F75" s="8"/>
      <c r="G75" s="9"/>
    </row>
    <row r="76" spans="1:7" ht="12.75">
      <c r="A76" s="5"/>
      <c r="B76" s="5"/>
      <c r="C76" s="5"/>
      <c r="D76" s="5"/>
      <c r="E76" s="7" t="s">
        <v>114</v>
      </c>
      <c r="F76" s="8"/>
      <c r="G76" s="9"/>
    </row>
    <row r="77" spans="1:7" ht="12.75" customHeight="1">
      <c r="A77" s="11">
        <v>26</v>
      </c>
      <c r="B77" s="11" t="s">
        <v>101</v>
      </c>
      <c r="C77" s="11" t="s">
        <v>115</v>
      </c>
      <c r="D77" s="11" t="s">
        <v>103</v>
      </c>
      <c r="E77" s="12" t="s">
        <v>116</v>
      </c>
      <c r="F77" s="9">
        <v>245</v>
      </c>
      <c r="G77" s="9">
        <f>RANK(F77,$F$2:$F$109,2)</f>
        <v>15</v>
      </c>
    </row>
    <row r="78" spans="1:7" ht="12.75">
      <c r="A78" s="11"/>
      <c r="B78" s="11"/>
      <c r="C78" s="11"/>
      <c r="D78" s="11"/>
      <c r="E78" s="12" t="s">
        <v>117</v>
      </c>
      <c r="F78" s="9"/>
      <c r="G78" s="9"/>
    </row>
    <row r="79" spans="1:7" ht="12.75">
      <c r="A79" s="11"/>
      <c r="B79" s="11"/>
      <c r="C79" s="11"/>
      <c r="D79" s="11"/>
      <c r="E79" s="12" t="s">
        <v>118</v>
      </c>
      <c r="F79" s="9"/>
      <c r="G79" s="9"/>
    </row>
    <row r="80" spans="1:7" ht="12.75" customHeight="1">
      <c r="A80" s="5">
        <v>27</v>
      </c>
      <c r="B80" s="5" t="s">
        <v>96</v>
      </c>
      <c r="C80" s="5" t="s">
        <v>119</v>
      </c>
      <c r="D80" s="5"/>
      <c r="E80" s="7" t="s">
        <v>120</v>
      </c>
      <c r="F80" s="8">
        <v>90</v>
      </c>
      <c r="G80" s="9">
        <f>RANK(F80,$F$2:$F$109,2)</f>
        <v>3</v>
      </c>
    </row>
    <row r="81" spans="1:7" ht="12.75">
      <c r="A81" s="5"/>
      <c r="B81" s="5"/>
      <c r="C81" s="5"/>
      <c r="D81" s="5"/>
      <c r="E81" s="7" t="s">
        <v>121</v>
      </c>
      <c r="F81" s="8"/>
      <c r="G81" s="9"/>
    </row>
    <row r="82" spans="1:7" ht="12.75">
      <c r="A82" s="5"/>
      <c r="B82" s="5"/>
      <c r="C82" s="5"/>
      <c r="D82" s="5"/>
      <c r="E82" s="7" t="s">
        <v>122</v>
      </c>
      <c r="F82" s="8"/>
      <c r="G82" s="9"/>
    </row>
    <row r="83" spans="1:7" ht="12.75" customHeight="1">
      <c r="A83" s="11">
        <v>28</v>
      </c>
      <c r="B83" s="11" t="s">
        <v>123</v>
      </c>
      <c r="C83" s="11" t="s">
        <v>124</v>
      </c>
      <c r="D83" s="11" t="s">
        <v>125</v>
      </c>
      <c r="E83" s="12" t="s">
        <v>126</v>
      </c>
      <c r="F83" s="9">
        <v>202</v>
      </c>
      <c r="G83" s="9">
        <f>RANK(F83,$F$2:$F$109,2)</f>
        <v>11</v>
      </c>
    </row>
    <row r="84" spans="1:7" ht="12.75">
      <c r="A84" s="11"/>
      <c r="B84" s="11"/>
      <c r="C84" s="11"/>
      <c r="D84" s="11"/>
      <c r="E84" s="12" t="s">
        <v>127</v>
      </c>
      <c r="F84" s="9"/>
      <c r="G84" s="9"/>
    </row>
    <row r="85" spans="1:7" ht="12.75">
      <c r="A85" s="11"/>
      <c r="B85" s="11"/>
      <c r="C85" s="11"/>
      <c r="D85" s="11"/>
      <c r="E85" s="12" t="s">
        <v>128</v>
      </c>
      <c r="F85" s="9"/>
      <c r="G85" s="9"/>
    </row>
    <row r="86" spans="1:7" ht="12.75" customHeight="1">
      <c r="A86" s="5">
        <v>29</v>
      </c>
      <c r="B86" s="5" t="s">
        <v>123</v>
      </c>
      <c r="C86" s="5" t="s">
        <v>129</v>
      </c>
      <c r="D86" s="5" t="s">
        <v>125</v>
      </c>
      <c r="E86" s="7" t="s">
        <v>130</v>
      </c>
      <c r="F86" s="8">
        <v>155</v>
      </c>
      <c r="G86" s="9">
        <f>RANK(F86,$F$2:$F$109,2)</f>
        <v>9</v>
      </c>
    </row>
    <row r="87" spans="1:7" ht="12.75">
      <c r="A87" s="5"/>
      <c r="B87" s="5"/>
      <c r="C87" s="5"/>
      <c r="D87" s="5"/>
      <c r="E87" s="7" t="s">
        <v>131</v>
      </c>
      <c r="F87" s="8"/>
      <c r="G87" s="9"/>
    </row>
    <row r="88" spans="1:7" ht="12.75">
      <c r="A88" s="5"/>
      <c r="B88" s="5"/>
      <c r="C88" s="5"/>
      <c r="D88" s="5"/>
      <c r="E88" s="7" t="s">
        <v>132</v>
      </c>
      <c r="F88" s="8"/>
      <c r="G88" s="9"/>
    </row>
    <row r="89" spans="1:7" ht="12.75" customHeight="1">
      <c r="A89" s="11">
        <v>30</v>
      </c>
      <c r="B89" s="11" t="s">
        <v>123</v>
      </c>
      <c r="C89" s="11" t="s">
        <v>133</v>
      </c>
      <c r="D89" s="11" t="s">
        <v>125</v>
      </c>
      <c r="E89" s="12" t="s">
        <v>134</v>
      </c>
      <c r="F89" s="9">
        <v>245</v>
      </c>
      <c r="G89" s="9">
        <f>RANK(F89,$F$2:$F$109,2)</f>
        <v>15</v>
      </c>
    </row>
    <row r="90" spans="1:7" ht="12.75">
      <c r="A90" s="11"/>
      <c r="B90" s="11"/>
      <c r="C90" s="11"/>
      <c r="D90" s="11"/>
      <c r="E90" s="12" t="s">
        <v>135</v>
      </c>
      <c r="F90" s="9"/>
      <c r="G90" s="9"/>
    </row>
    <row r="91" spans="1:7" ht="12.75">
      <c r="A91" s="11"/>
      <c r="B91" s="11"/>
      <c r="C91" s="11"/>
      <c r="D91" s="11"/>
      <c r="E91" s="12" t="s">
        <v>136</v>
      </c>
      <c r="F91" s="9"/>
      <c r="G91" s="9"/>
    </row>
    <row r="92" spans="1:7" ht="12.75" customHeight="1">
      <c r="A92" s="5">
        <v>31</v>
      </c>
      <c r="B92" s="5" t="s">
        <v>123</v>
      </c>
      <c r="C92" s="5" t="s">
        <v>137</v>
      </c>
      <c r="D92" s="5" t="s">
        <v>125</v>
      </c>
      <c r="E92" s="7" t="s">
        <v>138</v>
      </c>
      <c r="F92" s="8">
        <v>133</v>
      </c>
      <c r="G92" s="9">
        <f>RANK(F92,$F$2:$F$109,2)</f>
        <v>7</v>
      </c>
    </row>
    <row r="93" spans="1:7" ht="12.75">
      <c r="A93" s="5"/>
      <c r="B93" s="5"/>
      <c r="C93" s="5"/>
      <c r="D93" s="5"/>
      <c r="E93" s="7" t="s">
        <v>139</v>
      </c>
      <c r="F93" s="8"/>
      <c r="G93" s="9"/>
    </row>
    <row r="94" spans="1:7" ht="12.75">
      <c r="A94" s="5"/>
      <c r="B94" s="5"/>
      <c r="C94" s="5"/>
      <c r="D94" s="5"/>
      <c r="E94" s="7" t="s">
        <v>140</v>
      </c>
      <c r="F94" s="8"/>
      <c r="G94" s="9"/>
    </row>
    <row r="95" spans="1:7" ht="12.75" customHeight="1">
      <c r="A95" s="11">
        <v>32</v>
      </c>
      <c r="B95" s="11" t="s">
        <v>123</v>
      </c>
      <c r="C95" s="11" t="s">
        <v>141</v>
      </c>
      <c r="D95" s="11" t="s">
        <v>125</v>
      </c>
      <c r="E95" s="12" t="s">
        <v>142</v>
      </c>
      <c r="F95" s="9">
        <v>95</v>
      </c>
      <c r="G95" s="9">
        <f>RANK(F95,$F$2:$F$109,2)</f>
        <v>4</v>
      </c>
    </row>
    <row r="96" spans="1:7" ht="12.75">
      <c r="A96" s="11"/>
      <c r="B96" s="11"/>
      <c r="C96" s="11"/>
      <c r="D96" s="11"/>
      <c r="E96" s="12" t="s">
        <v>143</v>
      </c>
      <c r="F96" s="9"/>
      <c r="G96" s="9"/>
    </row>
    <row r="97" spans="1:7" ht="12.75">
      <c r="A97" s="11"/>
      <c r="B97" s="11"/>
      <c r="C97" s="11"/>
      <c r="D97" s="11"/>
      <c r="E97" s="12" t="s">
        <v>144</v>
      </c>
      <c r="F97" s="9"/>
      <c r="G97" s="9"/>
    </row>
    <row r="98" spans="1:7" ht="12.75" customHeight="1">
      <c r="A98" s="5">
        <v>33</v>
      </c>
      <c r="B98" s="5" t="s">
        <v>60</v>
      </c>
      <c r="C98" s="5" t="s">
        <v>145</v>
      </c>
      <c r="D98" s="5" t="s">
        <v>26</v>
      </c>
      <c r="E98" s="7" t="s">
        <v>146</v>
      </c>
      <c r="F98" s="8">
        <v>800</v>
      </c>
      <c r="G98" s="9">
        <f>RANK(F98,$F$2:$F$109,2)</f>
        <v>33</v>
      </c>
    </row>
    <row r="99" spans="1:7" ht="12.75">
      <c r="A99" s="5"/>
      <c r="B99" s="5"/>
      <c r="C99" s="5"/>
      <c r="D99" s="5"/>
      <c r="E99" s="7" t="s">
        <v>147</v>
      </c>
      <c r="F99" s="8"/>
      <c r="G99" s="9"/>
    </row>
    <row r="100" spans="1:7" ht="12.75">
      <c r="A100" s="5"/>
      <c r="B100" s="5"/>
      <c r="C100" s="5"/>
      <c r="D100" s="5"/>
      <c r="E100" s="7" t="s">
        <v>148</v>
      </c>
      <c r="F100" s="8"/>
      <c r="G100" s="9"/>
    </row>
    <row r="101" spans="1:7" ht="12.75" customHeight="1">
      <c r="A101" s="11">
        <v>34</v>
      </c>
      <c r="B101" s="11" t="s">
        <v>60</v>
      </c>
      <c r="C101" s="11" t="s">
        <v>149</v>
      </c>
      <c r="D101" s="11" t="s">
        <v>26</v>
      </c>
      <c r="E101" s="12" t="s">
        <v>150</v>
      </c>
      <c r="F101" s="9">
        <v>280</v>
      </c>
      <c r="G101" s="9">
        <f>RANK(F101,$F$2:$F$109,2)</f>
        <v>19</v>
      </c>
    </row>
    <row r="102" spans="1:7" ht="12.75">
      <c r="A102" s="11"/>
      <c r="B102" s="11"/>
      <c r="C102" s="11"/>
      <c r="D102" s="11"/>
      <c r="E102" s="12" t="s">
        <v>151</v>
      </c>
      <c r="F102" s="9"/>
      <c r="G102" s="9"/>
    </row>
    <row r="103" spans="1:7" ht="12.75">
      <c r="A103" s="11"/>
      <c r="B103" s="11"/>
      <c r="C103" s="11"/>
      <c r="D103" s="11"/>
      <c r="E103" s="12"/>
      <c r="F103" s="9"/>
      <c r="G103" s="9"/>
    </row>
    <row r="104" spans="1:7" ht="12.75" customHeight="1">
      <c r="A104" s="5">
        <v>35</v>
      </c>
      <c r="B104" s="5" t="s">
        <v>60</v>
      </c>
      <c r="C104" s="5" t="s">
        <v>152</v>
      </c>
      <c r="D104" s="5" t="s">
        <v>26</v>
      </c>
      <c r="E104" s="7" t="s">
        <v>153</v>
      </c>
      <c r="F104" s="8">
        <v>315</v>
      </c>
      <c r="G104" s="9">
        <f>RANK(F104,$F$2:$F$109,2)</f>
        <v>21</v>
      </c>
    </row>
    <row r="105" spans="1:7" ht="12.75">
      <c r="A105" s="5"/>
      <c r="B105" s="5"/>
      <c r="C105" s="5"/>
      <c r="D105" s="5"/>
      <c r="E105" s="7" t="s">
        <v>154</v>
      </c>
      <c r="F105" s="8"/>
      <c r="G105" s="9"/>
    </row>
    <row r="106" spans="1:7" ht="12.75">
      <c r="A106" s="5"/>
      <c r="B106" s="5"/>
      <c r="C106" s="5"/>
      <c r="D106" s="5"/>
      <c r="E106" s="7"/>
      <c r="F106" s="8"/>
      <c r="G106" s="9"/>
    </row>
    <row r="107" spans="1:7" ht="12.75" customHeight="1">
      <c r="A107" s="11">
        <v>36</v>
      </c>
      <c r="B107" s="11" t="s">
        <v>60</v>
      </c>
      <c r="C107" s="11" t="s">
        <v>155</v>
      </c>
      <c r="D107" s="11" t="s">
        <v>26</v>
      </c>
      <c r="E107" s="12" t="s">
        <v>156</v>
      </c>
      <c r="F107" s="9">
        <v>755</v>
      </c>
      <c r="G107" s="9">
        <f>RANK(F107,$F$2:$F$109,2)</f>
        <v>32</v>
      </c>
    </row>
    <row r="108" spans="1:7" ht="12.75">
      <c r="A108" s="11"/>
      <c r="B108" s="11"/>
      <c r="C108" s="11"/>
      <c r="D108" s="11"/>
      <c r="E108" s="12" t="s">
        <v>157</v>
      </c>
      <c r="F108" s="9"/>
      <c r="G108" s="9"/>
    </row>
    <row r="109" spans="1:7" ht="12.75">
      <c r="A109" s="11"/>
      <c r="B109" s="11"/>
      <c r="C109" s="11"/>
      <c r="D109" s="11"/>
      <c r="E109" s="12"/>
      <c r="F109" s="9"/>
      <c r="G109" s="9"/>
    </row>
  </sheetData>
  <autoFilter ref="A1:G109"/>
  <mergeCells count="216">
    <mergeCell ref="A2:A4"/>
    <mergeCell ref="B2:B4"/>
    <mergeCell ref="C2:C4"/>
    <mergeCell ref="D2:D4"/>
    <mergeCell ref="F2:F4"/>
    <mergeCell ref="G2:G4"/>
    <mergeCell ref="A5:A7"/>
    <mergeCell ref="B5:B7"/>
    <mergeCell ref="C5:C7"/>
    <mergeCell ref="D5:D7"/>
    <mergeCell ref="F5:F7"/>
    <mergeCell ref="G5:G7"/>
    <mergeCell ref="A8:A10"/>
    <mergeCell ref="B8:B10"/>
    <mergeCell ref="C8:C10"/>
    <mergeCell ref="D8:D10"/>
    <mergeCell ref="F8:F10"/>
    <mergeCell ref="G8:G10"/>
    <mergeCell ref="A11:A13"/>
    <mergeCell ref="B11:B13"/>
    <mergeCell ref="C11:C13"/>
    <mergeCell ref="D11:D13"/>
    <mergeCell ref="F11:F13"/>
    <mergeCell ref="G11:G13"/>
    <mergeCell ref="A14:A16"/>
    <mergeCell ref="B14:B16"/>
    <mergeCell ref="C14:C16"/>
    <mergeCell ref="D14:D16"/>
    <mergeCell ref="F14:F16"/>
    <mergeCell ref="G14:G16"/>
    <mergeCell ref="A17:A19"/>
    <mergeCell ref="B17:B19"/>
    <mergeCell ref="C17:C19"/>
    <mergeCell ref="D17:D19"/>
    <mergeCell ref="F17:F19"/>
    <mergeCell ref="G17:G19"/>
    <mergeCell ref="A20:A22"/>
    <mergeCell ref="B20:B22"/>
    <mergeCell ref="C20:C22"/>
    <mergeCell ref="D20:D22"/>
    <mergeCell ref="F20:F22"/>
    <mergeCell ref="G20:G22"/>
    <mergeCell ref="A23:A25"/>
    <mergeCell ref="B23:B25"/>
    <mergeCell ref="C23:C25"/>
    <mergeCell ref="D23:D25"/>
    <mergeCell ref="F23:F25"/>
    <mergeCell ref="G23:G25"/>
    <mergeCell ref="A26:A28"/>
    <mergeCell ref="B26:B28"/>
    <mergeCell ref="C26:C28"/>
    <mergeCell ref="D26:D28"/>
    <mergeCell ref="F26:F28"/>
    <mergeCell ref="G26:G28"/>
    <mergeCell ref="A29:A31"/>
    <mergeCell ref="B29:B31"/>
    <mergeCell ref="C29:C31"/>
    <mergeCell ref="D29:D31"/>
    <mergeCell ref="F29:F31"/>
    <mergeCell ref="G29:G31"/>
    <mergeCell ref="A32:A34"/>
    <mergeCell ref="B32:B34"/>
    <mergeCell ref="C32:C34"/>
    <mergeCell ref="D32:D34"/>
    <mergeCell ref="F32:F34"/>
    <mergeCell ref="G32:G34"/>
    <mergeCell ref="A35:A37"/>
    <mergeCell ref="B35:B37"/>
    <mergeCell ref="C35:C37"/>
    <mergeCell ref="D35:D37"/>
    <mergeCell ref="F35:F37"/>
    <mergeCell ref="G35:G37"/>
    <mergeCell ref="A38:A40"/>
    <mergeCell ref="B38:B40"/>
    <mergeCell ref="C38:C40"/>
    <mergeCell ref="D38:D40"/>
    <mergeCell ref="F38:F40"/>
    <mergeCell ref="G38:G40"/>
    <mergeCell ref="A41:A43"/>
    <mergeCell ref="B41:B43"/>
    <mergeCell ref="C41:C43"/>
    <mergeCell ref="D41:D43"/>
    <mergeCell ref="F41:F43"/>
    <mergeCell ref="G41:G43"/>
    <mergeCell ref="A44:A46"/>
    <mergeCell ref="B44:B46"/>
    <mergeCell ref="C44:C46"/>
    <mergeCell ref="D44:D46"/>
    <mergeCell ref="F44:F46"/>
    <mergeCell ref="G44:G46"/>
    <mergeCell ref="A47:A49"/>
    <mergeCell ref="B47:B49"/>
    <mergeCell ref="C47:C49"/>
    <mergeCell ref="D47:D49"/>
    <mergeCell ref="F47:F49"/>
    <mergeCell ref="G47:G49"/>
    <mergeCell ref="A50:A52"/>
    <mergeCell ref="B50:B52"/>
    <mergeCell ref="C50:C52"/>
    <mergeCell ref="D50:D52"/>
    <mergeCell ref="F50:F52"/>
    <mergeCell ref="G50:G52"/>
    <mergeCell ref="A53:A55"/>
    <mergeCell ref="B53:B55"/>
    <mergeCell ref="C53:C55"/>
    <mergeCell ref="D53:D55"/>
    <mergeCell ref="F53:F55"/>
    <mergeCell ref="G53:G55"/>
    <mergeCell ref="A56:A58"/>
    <mergeCell ref="B56:B58"/>
    <mergeCell ref="C56:C58"/>
    <mergeCell ref="D56:D58"/>
    <mergeCell ref="F56:F58"/>
    <mergeCell ref="G56:G58"/>
    <mergeCell ref="A59:A61"/>
    <mergeCell ref="B59:B61"/>
    <mergeCell ref="C59:C61"/>
    <mergeCell ref="D59:D61"/>
    <mergeCell ref="F59:F61"/>
    <mergeCell ref="G59:G61"/>
    <mergeCell ref="A62:A64"/>
    <mergeCell ref="B62:B64"/>
    <mergeCell ref="C62:C64"/>
    <mergeCell ref="D62:D64"/>
    <mergeCell ref="F62:F64"/>
    <mergeCell ref="G62:G64"/>
    <mergeCell ref="A65:A67"/>
    <mergeCell ref="B65:B67"/>
    <mergeCell ref="C65:C67"/>
    <mergeCell ref="D65:D67"/>
    <mergeCell ref="F65:F67"/>
    <mergeCell ref="G65:G67"/>
    <mergeCell ref="A68:A70"/>
    <mergeCell ref="B68:B70"/>
    <mergeCell ref="C68:C70"/>
    <mergeCell ref="D68:D70"/>
    <mergeCell ref="F68:F70"/>
    <mergeCell ref="G68:G70"/>
    <mergeCell ref="A71:A73"/>
    <mergeCell ref="B71:B73"/>
    <mergeCell ref="C71:C73"/>
    <mergeCell ref="D71:D73"/>
    <mergeCell ref="F71:F73"/>
    <mergeCell ref="G71:G73"/>
    <mergeCell ref="A74:A76"/>
    <mergeCell ref="B74:B76"/>
    <mergeCell ref="C74:C76"/>
    <mergeCell ref="D74:D76"/>
    <mergeCell ref="F74:F76"/>
    <mergeCell ref="G74:G76"/>
    <mergeCell ref="A77:A79"/>
    <mergeCell ref="B77:B79"/>
    <mergeCell ref="C77:C79"/>
    <mergeCell ref="D77:D79"/>
    <mergeCell ref="F77:F79"/>
    <mergeCell ref="G77:G79"/>
    <mergeCell ref="A80:A82"/>
    <mergeCell ref="B80:B82"/>
    <mergeCell ref="C80:C82"/>
    <mergeCell ref="D80:D82"/>
    <mergeCell ref="F80:F82"/>
    <mergeCell ref="G80:G82"/>
    <mergeCell ref="A83:A85"/>
    <mergeCell ref="B83:B85"/>
    <mergeCell ref="C83:C85"/>
    <mergeCell ref="D83:D85"/>
    <mergeCell ref="F83:F85"/>
    <mergeCell ref="G83:G85"/>
    <mergeCell ref="A86:A88"/>
    <mergeCell ref="B86:B88"/>
    <mergeCell ref="C86:C88"/>
    <mergeCell ref="D86:D88"/>
    <mergeCell ref="F86:F88"/>
    <mergeCell ref="G86:G88"/>
    <mergeCell ref="A89:A91"/>
    <mergeCell ref="B89:B91"/>
    <mergeCell ref="C89:C91"/>
    <mergeCell ref="D89:D91"/>
    <mergeCell ref="F89:F91"/>
    <mergeCell ref="G89:G91"/>
    <mergeCell ref="A92:A94"/>
    <mergeCell ref="B92:B94"/>
    <mergeCell ref="C92:C94"/>
    <mergeCell ref="D92:D94"/>
    <mergeCell ref="F92:F94"/>
    <mergeCell ref="G92:G94"/>
    <mergeCell ref="A95:A97"/>
    <mergeCell ref="B95:B97"/>
    <mergeCell ref="C95:C97"/>
    <mergeCell ref="D95:D97"/>
    <mergeCell ref="F95:F97"/>
    <mergeCell ref="G95:G97"/>
    <mergeCell ref="A98:A100"/>
    <mergeCell ref="B98:B100"/>
    <mergeCell ref="C98:C100"/>
    <mergeCell ref="D98:D100"/>
    <mergeCell ref="F98:F100"/>
    <mergeCell ref="G98:G100"/>
    <mergeCell ref="A101:A103"/>
    <mergeCell ref="B101:B103"/>
    <mergeCell ref="C101:C103"/>
    <mergeCell ref="D101:D103"/>
    <mergeCell ref="F101:F103"/>
    <mergeCell ref="G101:G103"/>
    <mergeCell ref="A104:A106"/>
    <mergeCell ref="B104:B106"/>
    <mergeCell ref="C104:C106"/>
    <mergeCell ref="D104:D106"/>
    <mergeCell ref="F104:F106"/>
    <mergeCell ref="G104:G106"/>
    <mergeCell ref="A107:A109"/>
    <mergeCell ref="B107:B109"/>
    <mergeCell ref="C107:C109"/>
    <mergeCell ref="D107:D109"/>
    <mergeCell ref="F107:F109"/>
    <mergeCell ref="G107:G109"/>
  </mergeCells>
  <printOptions/>
  <pageMargins left="0.20972222222222223" right="0.1798611111111111" top="0.5097222222222222" bottom="0.3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workbookViewId="0" topLeftCell="A67">
      <selection activeCell="F1" sqref="F1"/>
    </sheetView>
  </sheetViews>
  <sheetFormatPr defaultColWidth="9.00390625" defaultRowHeight="12.75"/>
  <cols>
    <col min="2" max="2" width="27.875" style="1" customWidth="1"/>
    <col min="3" max="3" width="29.125" style="1" customWidth="1"/>
    <col min="4" max="4" width="20.875" style="1" customWidth="1"/>
    <col min="5" max="5" width="20.875" style="0" customWidth="1"/>
    <col min="6" max="6" width="9.375" style="0" customWidth="1"/>
    <col min="7" max="7" width="10.875" style="0" customWidth="1"/>
    <col min="9" max="9" width="10.625" style="0" customWidth="1"/>
  </cols>
  <sheetData>
    <row r="1" spans="1:7" ht="12.7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16" ht="12.75" customHeight="1">
      <c r="A2" s="11">
        <v>1</v>
      </c>
      <c r="B2" s="11" t="s">
        <v>158</v>
      </c>
      <c r="C2" s="11" t="s">
        <v>159</v>
      </c>
      <c r="D2" s="11" t="s">
        <v>160</v>
      </c>
      <c r="E2" s="16" t="s">
        <v>161</v>
      </c>
      <c r="F2" s="11">
        <v>80</v>
      </c>
      <c r="G2" s="11">
        <f>RANK(F2,$F$2:$F$96,2)</f>
        <v>3</v>
      </c>
      <c r="O2" t="s">
        <v>162</v>
      </c>
      <c r="P2" s="17" t="e">
        <f>SUM(#REF!)</f>
        <v>#REF!</v>
      </c>
    </row>
    <row r="3" spans="1:7" ht="12.75">
      <c r="A3" s="11"/>
      <c r="B3" s="11"/>
      <c r="C3" s="11"/>
      <c r="D3" s="11"/>
      <c r="E3" s="16" t="s">
        <v>163</v>
      </c>
      <c r="F3" s="11"/>
      <c r="G3" s="11"/>
    </row>
    <row r="4" spans="1:7" ht="12.75">
      <c r="A4" s="11"/>
      <c r="B4" s="11"/>
      <c r="C4" s="11"/>
      <c r="D4" s="11"/>
      <c r="E4" s="16" t="s">
        <v>164</v>
      </c>
      <c r="F4" s="11"/>
      <c r="G4" s="11"/>
    </row>
    <row r="5" spans="1:7" ht="12.75" customHeight="1">
      <c r="A5" s="11"/>
      <c r="B5" s="11"/>
      <c r="C5" s="11"/>
      <c r="D5" s="11"/>
      <c r="E5" s="18"/>
      <c r="F5" s="11"/>
      <c r="G5" s="11"/>
    </row>
    <row r="6" spans="1:7" ht="12.75">
      <c r="A6" s="11"/>
      <c r="B6" s="11"/>
      <c r="C6" s="11"/>
      <c r="D6" s="11"/>
      <c r="E6" s="18"/>
      <c r="F6" s="11"/>
      <c r="G6" s="11"/>
    </row>
    <row r="7" spans="1:7" ht="12.75" customHeight="1">
      <c r="A7" s="5">
        <v>3</v>
      </c>
      <c r="B7" s="5" t="s">
        <v>37</v>
      </c>
      <c r="C7" s="5" t="s">
        <v>165</v>
      </c>
      <c r="D7" s="5" t="s">
        <v>39</v>
      </c>
      <c r="E7" s="19" t="s">
        <v>42</v>
      </c>
      <c r="F7" s="5">
        <v>490</v>
      </c>
      <c r="G7" s="5">
        <f>RANK(F7,$F$2:$F$96,2)</f>
        <v>16</v>
      </c>
    </row>
    <row r="8" spans="1:7" ht="12.75">
      <c r="A8" s="5"/>
      <c r="B8" s="5"/>
      <c r="C8" s="5"/>
      <c r="D8" s="5"/>
      <c r="E8" s="19" t="s">
        <v>95</v>
      </c>
      <c r="F8" s="5"/>
      <c r="G8" s="5"/>
    </row>
    <row r="9" spans="1:7" ht="12.75" customHeight="1">
      <c r="A9" s="5"/>
      <c r="B9" s="5"/>
      <c r="C9" s="5"/>
      <c r="D9" s="5"/>
      <c r="E9" s="19" t="s">
        <v>93</v>
      </c>
      <c r="F9" s="5"/>
      <c r="G9" s="5"/>
    </row>
    <row r="10" spans="1:7" ht="12.75">
      <c r="A10" s="5"/>
      <c r="B10" s="5"/>
      <c r="C10" s="5"/>
      <c r="D10" s="5"/>
      <c r="E10" s="20" t="s">
        <v>94</v>
      </c>
      <c r="F10" s="5"/>
      <c r="G10" s="5"/>
    </row>
    <row r="11" spans="1:7" ht="12.75">
      <c r="A11" s="5"/>
      <c r="B11" s="5"/>
      <c r="C11" s="5"/>
      <c r="D11" s="5"/>
      <c r="E11" s="20"/>
      <c r="F11" s="5"/>
      <c r="G11" s="5"/>
    </row>
    <row r="12" spans="1:7" ht="12.75" customHeight="1">
      <c r="A12" s="11">
        <v>4</v>
      </c>
      <c r="B12" s="11" t="s">
        <v>37</v>
      </c>
      <c r="C12" s="11" t="s">
        <v>166</v>
      </c>
      <c r="D12" s="11" t="s">
        <v>39</v>
      </c>
      <c r="E12" s="16" t="s">
        <v>44</v>
      </c>
      <c r="F12" s="11">
        <v>365</v>
      </c>
      <c r="G12" s="11">
        <f>RANK(F12,$F$2:$F$96,2)</f>
        <v>13</v>
      </c>
    </row>
    <row r="13" spans="1:7" ht="12.75">
      <c r="A13" s="11"/>
      <c r="B13" s="11"/>
      <c r="C13" s="11"/>
      <c r="D13" s="11"/>
      <c r="E13" s="16" t="s">
        <v>45</v>
      </c>
      <c r="F13" s="11"/>
      <c r="G13" s="11"/>
    </row>
    <row r="14" spans="1:7" ht="12.75">
      <c r="A14" s="11"/>
      <c r="B14" s="11"/>
      <c r="C14" s="11"/>
      <c r="D14" s="11"/>
      <c r="E14" s="16" t="s">
        <v>167</v>
      </c>
      <c r="F14" s="11"/>
      <c r="G14" s="11"/>
    </row>
    <row r="15" spans="1:7" ht="12.75" customHeight="1">
      <c r="A15" s="11"/>
      <c r="B15" s="11"/>
      <c r="C15" s="11"/>
      <c r="D15" s="11"/>
      <c r="E15" s="18"/>
      <c r="F15" s="11"/>
      <c r="G15" s="11"/>
    </row>
    <row r="16" spans="1:7" ht="12.75">
      <c r="A16" s="11"/>
      <c r="B16" s="11"/>
      <c r="C16" s="11"/>
      <c r="D16" s="11"/>
      <c r="E16" s="18"/>
      <c r="F16" s="11"/>
      <c r="G16" s="11"/>
    </row>
    <row r="17" spans="1:7" ht="12.75" customHeight="1">
      <c r="A17" s="5">
        <v>5</v>
      </c>
      <c r="B17" s="5" t="s">
        <v>37</v>
      </c>
      <c r="C17" s="5" t="s">
        <v>168</v>
      </c>
      <c r="D17" s="5" t="s">
        <v>39</v>
      </c>
      <c r="E17" s="19" t="s">
        <v>40</v>
      </c>
      <c r="F17" s="5">
        <v>70</v>
      </c>
      <c r="G17" s="5">
        <f>RANK(F17,$F$2:$F$96,2)</f>
        <v>2</v>
      </c>
    </row>
    <row r="18" spans="1:7" ht="12.75" customHeight="1">
      <c r="A18" s="5"/>
      <c r="B18" s="5"/>
      <c r="C18" s="5"/>
      <c r="D18" s="5"/>
      <c r="E18" s="19" t="s">
        <v>41</v>
      </c>
      <c r="F18" s="5"/>
      <c r="G18" s="5"/>
    </row>
    <row r="19" spans="1:7" ht="12.75">
      <c r="A19" s="5"/>
      <c r="B19" s="5"/>
      <c r="C19" s="5"/>
      <c r="D19" s="5"/>
      <c r="E19" s="19"/>
      <c r="F19" s="5"/>
      <c r="G19" s="5"/>
    </row>
    <row r="20" spans="1:7" ht="12.75">
      <c r="A20" s="5"/>
      <c r="B20" s="5"/>
      <c r="C20" s="5"/>
      <c r="D20" s="5"/>
      <c r="E20" s="20"/>
      <c r="F20" s="5"/>
      <c r="G20" s="5"/>
    </row>
    <row r="21" spans="1:7" ht="12.75" customHeight="1">
      <c r="A21" s="5"/>
      <c r="B21" s="5"/>
      <c r="C21" s="5"/>
      <c r="D21" s="5"/>
      <c r="E21" s="20"/>
      <c r="F21" s="5"/>
      <c r="G21" s="5"/>
    </row>
    <row r="22" spans="1:7" ht="12.75" customHeight="1">
      <c r="A22" s="11">
        <v>6</v>
      </c>
      <c r="B22" s="11" t="s">
        <v>169</v>
      </c>
      <c r="C22" s="11" t="s">
        <v>170</v>
      </c>
      <c r="D22" s="11" t="s">
        <v>171</v>
      </c>
      <c r="E22" s="16" t="s">
        <v>172</v>
      </c>
      <c r="F22" s="11">
        <v>170</v>
      </c>
      <c r="G22" s="11">
        <f>RANK(F22,$F$2:$F$96,2)</f>
        <v>7</v>
      </c>
    </row>
    <row r="23" spans="1:7" ht="12.75" customHeight="1">
      <c r="A23" s="11"/>
      <c r="B23" s="11"/>
      <c r="C23" s="11"/>
      <c r="D23" s="11"/>
      <c r="E23" s="16" t="s">
        <v>173</v>
      </c>
      <c r="F23" s="11"/>
      <c r="G23" s="11"/>
    </row>
    <row r="24" spans="1:7" ht="12.75">
      <c r="A24" s="11"/>
      <c r="B24" s="11"/>
      <c r="C24" s="11"/>
      <c r="D24" s="11"/>
      <c r="E24" s="16"/>
      <c r="F24" s="11"/>
      <c r="G24" s="11"/>
    </row>
    <row r="25" spans="1:7" ht="12.75">
      <c r="A25" s="11"/>
      <c r="B25" s="11"/>
      <c r="C25" s="11"/>
      <c r="D25" s="11"/>
      <c r="E25" s="18"/>
      <c r="F25" s="11"/>
      <c r="G25" s="11"/>
    </row>
    <row r="26" spans="1:7" ht="12.75" customHeight="1">
      <c r="A26" s="11"/>
      <c r="B26" s="11"/>
      <c r="C26" s="11"/>
      <c r="D26" s="11"/>
      <c r="E26" s="18"/>
      <c r="F26" s="11"/>
      <c r="G26" s="11"/>
    </row>
    <row r="27" spans="1:7" ht="12.75" customHeight="1">
      <c r="A27" s="5">
        <v>7</v>
      </c>
      <c r="B27" s="5" t="s">
        <v>169</v>
      </c>
      <c r="C27" s="5" t="s">
        <v>174</v>
      </c>
      <c r="D27" s="5" t="s">
        <v>171</v>
      </c>
      <c r="E27" s="19" t="s">
        <v>175</v>
      </c>
      <c r="F27" s="5">
        <v>500</v>
      </c>
      <c r="G27" s="5">
        <f>RANK(F27,$F$2:$F$96,2)</f>
        <v>17</v>
      </c>
    </row>
    <row r="28" spans="1:7" ht="12.75">
      <c r="A28" s="5"/>
      <c r="B28" s="5"/>
      <c r="C28" s="5"/>
      <c r="D28" s="5"/>
      <c r="E28" s="19" t="s">
        <v>176</v>
      </c>
      <c r="F28" s="5"/>
      <c r="G28" s="5"/>
    </row>
    <row r="29" spans="1:7" ht="12.75" customHeight="1">
      <c r="A29" s="5"/>
      <c r="B29" s="5"/>
      <c r="C29" s="5"/>
      <c r="D29" s="5"/>
      <c r="E29" s="19"/>
      <c r="F29" s="5"/>
      <c r="G29" s="5"/>
    </row>
    <row r="30" spans="1:7" ht="12.75">
      <c r="A30" s="5"/>
      <c r="B30" s="5"/>
      <c r="C30" s="5"/>
      <c r="D30" s="5"/>
      <c r="E30" s="20"/>
      <c r="F30" s="5"/>
      <c r="G30" s="5"/>
    </row>
    <row r="31" spans="1:7" ht="12.75">
      <c r="A31" s="5"/>
      <c r="B31" s="5"/>
      <c r="C31" s="5"/>
      <c r="D31" s="5"/>
      <c r="E31" s="20"/>
      <c r="F31" s="5"/>
      <c r="G31" s="5"/>
    </row>
    <row r="32" spans="1:7" ht="12.75" customHeight="1">
      <c r="A32" s="11">
        <v>8</v>
      </c>
      <c r="B32" s="11" t="s">
        <v>169</v>
      </c>
      <c r="C32" s="11" t="s">
        <v>177</v>
      </c>
      <c r="D32" s="11" t="s">
        <v>171</v>
      </c>
      <c r="E32" s="16" t="s">
        <v>178</v>
      </c>
      <c r="F32" s="11">
        <v>110</v>
      </c>
      <c r="G32" s="11">
        <f>RANK(F32,$F$2:$F$96,2)</f>
        <v>4</v>
      </c>
    </row>
    <row r="33" spans="1:7" ht="12.75">
      <c r="A33" s="11"/>
      <c r="B33" s="11"/>
      <c r="C33" s="11"/>
      <c r="D33" s="11"/>
      <c r="E33" s="16" t="s">
        <v>179</v>
      </c>
      <c r="F33" s="11"/>
      <c r="G33" s="11"/>
    </row>
    <row r="34" spans="1:7" ht="12.75">
      <c r="A34" s="11"/>
      <c r="B34" s="11"/>
      <c r="C34" s="11"/>
      <c r="D34" s="11"/>
      <c r="E34" s="16"/>
      <c r="F34" s="11"/>
      <c r="G34" s="11"/>
    </row>
    <row r="35" spans="1:7" ht="12.75" customHeight="1">
      <c r="A35" s="11"/>
      <c r="B35" s="11"/>
      <c r="C35" s="11"/>
      <c r="D35" s="11"/>
      <c r="E35" s="18"/>
      <c r="F35" s="11"/>
      <c r="G35" s="11"/>
    </row>
    <row r="36" spans="1:7" ht="12.75">
      <c r="A36" s="11"/>
      <c r="B36" s="11"/>
      <c r="C36" s="11"/>
      <c r="D36" s="11"/>
      <c r="E36" s="18"/>
      <c r="F36" s="11"/>
      <c r="G36" s="11"/>
    </row>
    <row r="37" spans="1:7" ht="12.75" customHeight="1">
      <c r="A37" s="5">
        <v>9</v>
      </c>
      <c r="B37" s="5" t="s">
        <v>169</v>
      </c>
      <c r="C37" s="5" t="s">
        <v>180</v>
      </c>
      <c r="D37" s="5" t="s">
        <v>171</v>
      </c>
      <c r="E37" s="19" t="s">
        <v>181</v>
      </c>
      <c r="F37" s="5">
        <v>35</v>
      </c>
      <c r="G37" s="5">
        <f>RANK(F37,$F$2:$F$96,2)</f>
        <v>1</v>
      </c>
    </row>
    <row r="38" spans="1:7" ht="12.75" customHeight="1">
      <c r="A38" s="5"/>
      <c r="B38" s="5"/>
      <c r="C38" s="5"/>
      <c r="D38" s="5"/>
      <c r="E38" s="19" t="s">
        <v>182</v>
      </c>
      <c r="F38" s="5"/>
      <c r="G38" s="5"/>
    </row>
    <row r="39" spans="1:7" ht="12.75">
      <c r="A39" s="5"/>
      <c r="B39" s="5"/>
      <c r="C39" s="5"/>
      <c r="D39" s="5"/>
      <c r="E39" s="19"/>
      <c r="F39" s="5"/>
      <c r="G39" s="5"/>
    </row>
    <row r="40" spans="1:7" ht="12.75">
      <c r="A40" s="5"/>
      <c r="B40" s="5"/>
      <c r="C40" s="5"/>
      <c r="D40" s="5"/>
      <c r="E40" s="20"/>
      <c r="F40" s="5"/>
      <c r="G40" s="5"/>
    </row>
    <row r="41" spans="1:7" ht="12.75" customHeight="1">
      <c r="A41" s="5"/>
      <c r="B41" s="5"/>
      <c r="C41" s="5"/>
      <c r="D41" s="5"/>
      <c r="E41" s="20"/>
      <c r="F41" s="5"/>
      <c r="G41" s="5"/>
    </row>
    <row r="42" spans="1:7" ht="12.75" customHeight="1">
      <c r="A42" s="11">
        <v>10</v>
      </c>
      <c r="B42" s="11" t="s">
        <v>183</v>
      </c>
      <c r="C42" s="11" t="s">
        <v>184</v>
      </c>
      <c r="D42" s="11" t="s">
        <v>185</v>
      </c>
      <c r="E42" s="16" t="s">
        <v>186</v>
      </c>
      <c r="F42" s="11">
        <v>110</v>
      </c>
      <c r="G42" s="11">
        <f>RANK(F42,$F$2:$F$96,2)</f>
        <v>4</v>
      </c>
    </row>
    <row r="43" spans="1:7" ht="12.75">
      <c r="A43" s="11"/>
      <c r="B43" s="11"/>
      <c r="C43" s="11"/>
      <c r="D43" s="11"/>
      <c r="E43" s="16" t="s">
        <v>187</v>
      </c>
      <c r="F43" s="11"/>
      <c r="G43" s="11"/>
    </row>
    <row r="44" spans="1:7" ht="12.75" customHeight="1">
      <c r="A44" s="11"/>
      <c r="B44" s="11"/>
      <c r="C44" s="11"/>
      <c r="D44" s="11"/>
      <c r="E44" s="16" t="s">
        <v>188</v>
      </c>
      <c r="F44" s="11"/>
      <c r="G44" s="11"/>
    </row>
    <row r="45" spans="1:7" ht="12.75">
      <c r="A45" s="11"/>
      <c r="B45" s="11"/>
      <c r="C45" s="11"/>
      <c r="D45" s="11"/>
      <c r="E45" s="18"/>
      <c r="F45" s="11"/>
      <c r="G45" s="11"/>
    </row>
    <row r="46" spans="1:7" ht="12.75">
      <c r="A46" s="11"/>
      <c r="B46" s="11"/>
      <c r="C46" s="11"/>
      <c r="D46" s="11"/>
      <c r="E46" s="18"/>
      <c r="F46" s="11"/>
      <c r="G46" s="11"/>
    </row>
    <row r="47" spans="1:7" ht="12.75" customHeight="1">
      <c r="A47" s="5">
        <v>11</v>
      </c>
      <c r="B47" s="5" t="s">
        <v>123</v>
      </c>
      <c r="C47" s="5" t="s">
        <v>189</v>
      </c>
      <c r="D47" s="5" t="s">
        <v>190</v>
      </c>
      <c r="E47" s="19" t="s">
        <v>140</v>
      </c>
      <c r="F47" s="5">
        <v>560</v>
      </c>
      <c r="G47" s="5">
        <f>RANK(F47,$F$2:$F$96,2)</f>
        <v>18</v>
      </c>
    </row>
    <row r="48" spans="1:7" ht="12.75">
      <c r="A48" s="5"/>
      <c r="B48" s="5"/>
      <c r="C48" s="5"/>
      <c r="D48" s="5"/>
      <c r="E48" s="19" t="s">
        <v>191</v>
      </c>
      <c r="F48" s="5"/>
      <c r="G48" s="5"/>
    </row>
    <row r="49" spans="1:7" ht="12.75">
      <c r="A49" s="5"/>
      <c r="B49" s="5"/>
      <c r="C49" s="5"/>
      <c r="D49" s="5"/>
      <c r="E49" s="19" t="s">
        <v>139</v>
      </c>
      <c r="F49" s="5"/>
      <c r="G49" s="5"/>
    </row>
    <row r="50" spans="1:7" ht="12.75" customHeight="1">
      <c r="A50" s="5"/>
      <c r="B50" s="5"/>
      <c r="C50" s="5"/>
      <c r="D50" s="5"/>
      <c r="E50" s="20" t="s">
        <v>138</v>
      </c>
      <c r="F50" s="5"/>
      <c r="G50" s="5"/>
    </row>
    <row r="51" spans="1:7" ht="12.75">
      <c r="A51" s="5"/>
      <c r="B51" s="5"/>
      <c r="C51" s="5"/>
      <c r="D51" s="5"/>
      <c r="E51" s="20"/>
      <c r="F51" s="5"/>
      <c r="G51" s="5"/>
    </row>
    <row r="52" spans="1:7" ht="12.75" customHeight="1">
      <c r="A52" s="11">
        <v>12</v>
      </c>
      <c r="B52" s="11" t="s">
        <v>123</v>
      </c>
      <c r="C52" s="11" t="s">
        <v>192</v>
      </c>
      <c r="D52" s="11" t="s">
        <v>193</v>
      </c>
      <c r="E52" s="16" t="s">
        <v>127</v>
      </c>
      <c r="F52" s="11">
        <v>260</v>
      </c>
      <c r="G52" s="11">
        <f>RANK(F52,$F$2:$F$96,2)</f>
        <v>12</v>
      </c>
    </row>
    <row r="53" spans="1:7" ht="12.75">
      <c r="A53" s="11"/>
      <c r="B53" s="11"/>
      <c r="C53" s="11"/>
      <c r="D53" s="11"/>
      <c r="E53" s="16" t="s">
        <v>132</v>
      </c>
      <c r="F53" s="11"/>
      <c r="G53" s="11"/>
    </row>
    <row r="54" spans="1:7" ht="12.75">
      <c r="A54" s="11"/>
      <c r="B54" s="11"/>
      <c r="C54" s="11"/>
      <c r="D54" s="11"/>
      <c r="E54" s="16" t="s">
        <v>130</v>
      </c>
      <c r="F54" s="11"/>
      <c r="G54" s="11"/>
    </row>
    <row r="55" spans="1:7" ht="12.75">
      <c r="A55" s="11"/>
      <c r="B55" s="11"/>
      <c r="C55" s="11"/>
      <c r="D55" s="11"/>
      <c r="E55" s="18" t="s">
        <v>194</v>
      </c>
      <c r="F55" s="11"/>
      <c r="G55" s="11"/>
    </row>
    <row r="56" spans="1:7" ht="12.75">
      <c r="A56" s="11"/>
      <c r="B56" s="11"/>
      <c r="C56" s="11"/>
      <c r="D56" s="11"/>
      <c r="E56" s="18"/>
      <c r="F56" s="11"/>
      <c r="G56" s="11"/>
    </row>
    <row r="57" spans="1:7" ht="12.75" customHeight="1">
      <c r="A57" s="5">
        <v>13</v>
      </c>
      <c r="B57" s="5" t="s">
        <v>123</v>
      </c>
      <c r="C57" s="5" t="s">
        <v>141</v>
      </c>
      <c r="D57" s="5" t="s">
        <v>195</v>
      </c>
      <c r="E57" s="19" t="s">
        <v>142</v>
      </c>
      <c r="F57" s="5">
        <v>375</v>
      </c>
      <c r="G57" s="5">
        <f>RANK(F57,$F$2:$F$96,2)</f>
        <v>14</v>
      </c>
    </row>
    <row r="58" spans="1:7" ht="12.75">
      <c r="A58" s="5"/>
      <c r="B58" s="5"/>
      <c r="C58" s="5"/>
      <c r="D58" s="5"/>
      <c r="E58" s="19" t="s">
        <v>196</v>
      </c>
      <c r="F58" s="5"/>
      <c r="G58" s="5"/>
    </row>
    <row r="59" spans="1:7" ht="12.75">
      <c r="A59" s="5"/>
      <c r="B59" s="5"/>
      <c r="C59" s="5"/>
      <c r="D59" s="5"/>
      <c r="E59" s="19" t="s">
        <v>197</v>
      </c>
      <c r="F59" s="5"/>
      <c r="G59" s="5"/>
    </row>
    <row r="60" spans="1:7" ht="12.75">
      <c r="A60" s="5"/>
      <c r="B60" s="5"/>
      <c r="C60" s="5"/>
      <c r="D60" s="5"/>
      <c r="E60" s="20"/>
      <c r="F60" s="5"/>
      <c r="G60" s="5"/>
    </row>
    <row r="61" spans="1:7" ht="12.75">
      <c r="A61" s="5"/>
      <c r="B61" s="5"/>
      <c r="C61" s="5"/>
      <c r="D61" s="5"/>
      <c r="E61" s="20"/>
      <c r="F61" s="5"/>
      <c r="G61" s="5"/>
    </row>
    <row r="62" spans="1:7" ht="12.75" customHeight="1">
      <c r="A62" s="11">
        <v>14</v>
      </c>
      <c r="B62" s="11" t="s">
        <v>198</v>
      </c>
      <c r="C62" s="11" t="s">
        <v>199</v>
      </c>
      <c r="D62" s="11" t="s">
        <v>200</v>
      </c>
      <c r="E62" s="16" t="s">
        <v>201</v>
      </c>
      <c r="F62" s="11"/>
      <c r="G62" s="11" t="s">
        <v>17</v>
      </c>
    </row>
    <row r="63" spans="1:7" ht="12.75">
      <c r="A63" s="11"/>
      <c r="B63" s="11"/>
      <c r="C63" s="11"/>
      <c r="D63" s="11"/>
      <c r="E63" s="16" t="s">
        <v>202</v>
      </c>
      <c r="F63" s="11"/>
      <c r="G63" s="11"/>
    </row>
    <row r="64" spans="1:7" ht="12.75">
      <c r="A64" s="11"/>
      <c r="B64" s="11"/>
      <c r="C64" s="11"/>
      <c r="D64" s="11"/>
      <c r="E64" s="16"/>
      <c r="F64" s="11"/>
      <c r="G64" s="11"/>
    </row>
    <row r="65" spans="1:7" ht="12.75">
      <c r="A65" s="11"/>
      <c r="B65" s="11"/>
      <c r="C65" s="11"/>
      <c r="D65" s="11"/>
      <c r="E65" s="18"/>
      <c r="F65" s="11"/>
      <c r="G65" s="11"/>
    </row>
    <row r="66" spans="1:7" ht="12.75">
      <c r="A66" s="11"/>
      <c r="B66" s="11"/>
      <c r="C66" s="11"/>
      <c r="D66" s="11"/>
      <c r="E66" s="18"/>
      <c r="F66" s="11"/>
      <c r="G66" s="11"/>
    </row>
    <row r="67" spans="1:7" ht="12.75" customHeight="1">
      <c r="A67" s="5">
        <v>15</v>
      </c>
      <c r="B67" s="5" t="s">
        <v>13</v>
      </c>
      <c r="C67" s="5" t="s">
        <v>14</v>
      </c>
      <c r="D67" s="5" t="s">
        <v>15</v>
      </c>
      <c r="E67" s="19" t="s">
        <v>87</v>
      </c>
      <c r="F67" s="5">
        <v>195</v>
      </c>
      <c r="G67" s="5">
        <f>RANK(F67,$F$2:$F$96,2)</f>
        <v>10</v>
      </c>
    </row>
    <row r="68" spans="1:7" ht="12.75">
      <c r="A68" s="5"/>
      <c r="B68" s="5"/>
      <c r="C68" s="5"/>
      <c r="D68" s="5"/>
      <c r="E68" s="19" t="s">
        <v>88</v>
      </c>
      <c r="F68" s="5"/>
      <c r="G68" s="5"/>
    </row>
    <row r="69" spans="1:7" ht="12.75">
      <c r="A69" s="5"/>
      <c r="B69" s="5"/>
      <c r="C69" s="5"/>
      <c r="D69" s="5"/>
      <c r="E69" s="19" t="s">
        <v>16</v>
      </c>
      <c r="F69" s="5"/>
      <c r="G69" s="5"/>
    </row>
    <row r="70" spans="1:7" ht="12.75">
      <c r="A70" s="5"/>
      <c r="B70" s="5"/>
      <c r="C70" s="5"/>
      <c r="D70" s="5"/>
      <c r="E70" s="20" t="s">
        <v>18</v>
      </c>
      <c r="F70" s="5"/>
      <c r="G70" s="5"/>
    </row>
    <row r="71" spans="1:7" ht="12.75">
      <c r="A71" s="5"/>
      <c r="B71" s="5"/>
      <c r="C71" s="5"/>
      <c r="D71" s="5"/>
      <c r="E71" s="20"/>
      <c r="F71" s="5"/>
      <c r="G71" s="5"/>
    </row>
    <row r="72" spans="1:7" ht="12.75" customHeight="1">
      <c r="A72" s="11">
        <v>16</v>
      </c>
      <c r="B72" s="11" t="s">
        <v>7</v>
      </c>
      <c r="C72" s="11" t="s">
        <v>8</v>
      </c>
      <c r="D72" s="11" t="s">
        <v>9</v>
      </c>
      <c r="E72" s="16" t="s">
        <v>10</v>
      </c>
      <c r="F72" s="11">
        <v>125</v>
      </c>
      <c r="G72" s="11">
        <f>RANK(F72,$F$2:$F$96,2)</f>
        <v>6</v>
      </c>
    </row>
    <row r="73" spans="1:7" ht="12.75">
      <c r="A73" s="11"/>
      <c r="B73" s="11"/>
      <c r="C73" s="11"/>
      <c r="D73" s="11"/>
      <c r="E73" s="16" t="s">
        <v>11</v>
      </c>
      <c r="F73" s="11"/>
      <c r="G73" s="11"/>
    </row>
    <row r="74" spans="1:7" ht="12.75">
      <c r="A74" s="11"/>
      <c r="B74" s="11"/>
      <c r="C74" s="11"/>
      <c r="D74" s="11"/>
      <c r="E74" s="16" t="s">
        <v>12</v>
      </c>
      <c r="F74" s="11"/>
      <c r="G74" s="11"/>
    </row>
    <row r="75" spans="1:7" ht="12.75">
      <c r="A75" s="11"/>
      <c r="B75" s="11"/>
      <c r="C75" s="11"/>
      <c r="D75" s="11"/>
      <c r="E75" s="18"/>
      <c r="F75" s="11"/>
      <c r="G75" s="11"/>
    </row>
    <row r="76" spans="1:7" ht="12.75">
      <c r="A76" s="11"/>
      <c r="B76" s="11"/>
      <c r="C76" s="11"/>
      <c r="D76" s="11"/>
      <c r="E76" s="18"/>
      <c r="F76" s="11"/>
      <c r="G76" s="11"/>
    </row>
    <row r="77" spans="1:7" ht="12.75" customHeight="1">
      <c r="A77" s="5">
        <v>17</v>
      </c>
      <c r="B77" s="5" t="s">
        <v>7</v>
      </c>
      <c r="C77" s="5" t="s">
        <v>30</v>
      </c>
      <c r="D77" s="5" t="s">
        <v>9</v>
      </c>
      <c r="E77" s="19" t="s">
        <v>203</v>
      </c>
      <c r="F77" s="5">
        <v>395</v>
      </c>
      <c r="G77" s="5">
        <f>RANK(F77,$F$2:$F$96,2)</f>
        <v>15</v>
      </c>
    </row>
    <row r="78" spans="1:7" ht="12.75">
      <c r="A78" s="5"/>
      <c r="B78" s="5"/>
      <c r="C78" s="5"/>
      <c r="D78" s="5"/>
      <c r="E78" s="19" t="s">
        <v>32</v>
      </c>
      <c r="F78" s="5"/>
      <c r="G78" s="5"/>
    </row>
    <row r="79" spans="1:7" ht="12.75">
      <c r="A79" s="5"/>
      <c r="B79" s="5"/>
      <c r="C79" s="5"/>
      <c r="D79" s="5"/>
      <c r="E79" s="19"/>
      <c r="F79" s="5"/>
      <c r="G79" s="5"/>
    </row>
    <row r="80" spans="1:7" ht="12.75">
      <c r="A80" s="5"/>
      <c r="B80" s="5"/>
      <c r="C80" s="5"/>
      <c r="D80" s="5"/>
      <c r="E80" s="20"/>
      <c r="F80" s="5"/>
      <c r="G80" s="5"/>
    </row>
    <row r="81" spans="1:7" ht="12.75">
      <c r="A81" s="5"/>
      <c r="B81" s="5"/>
      <c r="C81" s="5"/>
      <c r="D81" s="5"/>
      <c r="E81" s="20"/>
      <c r="F81" s="5"/>
      <c r="G81" s="5"/>
    </row>
    <row r="82" spans="1:7" ht="12.75" customHeight="1">
      <c r="A82" s="11">
        <v>18</v>
      </c>
      <c r="B82" s="11" t="s">
        <v>7</v>
      </c>
      <c r="C82" s="11" t="s">
        <v>33</v>
      </c>
      <c r="D82" s="11" t="s">
        <v>9</v>
      </c>
      <c r="E82" s="16" t="s">
        <v>34</v>
      </c>
      <c r="F82" s="11">
        <v>200</v>
      </c>
      <c r="G82" s="11">
        <f>RANK(F82,$F$2:$F$96,2)</f>
        <v>11</v>
      </c>
    </row>
    <row r="83" spans="1:7" ht="12.75">
      <c r="A83" s="11"/>
      <c r="B83" s="11"/>
      <c r="C83" s="11"/>
      <c r="D83" s="11"/>
      <c r="E83" s="16" t="s">
        <v>35</v>
      </c>
      <c r="F83" s="11"/>
      <c r="G83" s="11"/>
    </row>
    <row r="84" spans="1:7" ht="12.75">
      <c r="A84" s="11"/>
      <c r="B84" s="11"/>
      <c r="C84" s="11"/>
      <c r="D84" s="11"/>
      <c r="E84" s="16" t="s">
        <v>36</v>
      </c>
      <c r="F84" s="11"/>
      <c r="G84" s="11"/>
    </row>
    <row r="85" spans="1:7" ht="12.75">
      <c r="A85" s="11"/>
      <c r="B85" s="11"/>
      <c r="C85" s="11"/>
      <c r="D85" s="11"/>
      <c r="E85" s="18"/>
      <c r="F85" s="11"/>
      <c r="G85" s="11"/>
    </row>
    <row r="86" spans="1:7" ht="12.75">
      <c r="A86" s="11"/>
      <c r="B86" s="11"/>
      <c r="C86" s="11"/>
      <c r="D86" s="11"/>
      <c r="E86" s="18"/>
      <c r="F86" s="11"/>
      <c r="G86" s="11"/>
    </row>
    <row r="87" spans="1:7" ht="12.75" customHeight="1">
      <c r="A87" s="5">
        <v>19</v>
      </c>
      <c r="B87" s="5" t="s">
        <v>123</v>
      </c>
      <c r="C87" s="5" t="s">
        <v>204</v>
      </c>
      <c r="D87" s="5" t="s">
        <v>205</v>
      </c>
      <c r="E87" s="19" t="s">
        <v>206</v>
      </c>
      <c r="F87" s="5">
        <v>170</v>
      </c>
      <c r="G87" s="5">
        <f>RANK(F87,$F$2:$F$96,2)</f>
        <v>7</v>
      </c>
    </row>
    <row r="88" spans="1:7" ht="12.75">
      <c r="A88" s="5"/>
      <c r="B88" s="5"/>
      <c r="C88" s="5"/>
      <c r="D88" s="5"/>
      <c r="E88" s="19" t="s">
        <v>207</v>
      </c>
      <c r="F88" s="5"/>
      <c r="G88" s="5"/>
    </row>
    <row r="89" spans="1:7" ht="12.75">
      <c r="A89" s="5"/>
      <c r="B89" s="5"/>
      <c r="C89" s="5"/>
      <c r="D89" s="5"/>
      <c r="E89" s="19" t="s">
        <v>208</v>
      </c>
      <c r="F89" s="5"/>
      <c r="G89" s="5"/>
    </row>
    <row r="90" spans="1:7" ht="12.75">
      <c r="A90" s="5"/>
      <c r="B90" s="5"/>
      <c r="C90" s="5"/>
      <c r="D90" s="5"/>
      <c r="E90" s="20" t="s">
        <v>209</v>
      </c>
      <c r="F90" s="5"/>
      <c r="G90" s="5"/>
    </row>
    <row r="91" spans="1:7" ht="12.75">
      <c r="A91" s="5"/>
      <c r="B91" s="5"/>
      <c r="C91" s="5"/>
      <c r="D91" s="5"/>
      <c r="E91" s="20"/>
      <c r="F91" s="5"/>
      <c r="G91" s="5"/>
    </row>
    <row r="92" spans="1:7" ht="12.75" customHeight="1">
      <c r="A92" s="11">
        <v>20</v>
      </c>
      <c r="B92" s="11" t="s">
        <v>169</v>
      </c>
      <c r="C92" s="11" t="s">
        <v>210</v>
      </c>
      <c r="D92" s="11" t="s">
        <v>211</v>
      </c>
      <c r="E92" s="16" t="s">
        <v>171</v>
      </c>
      <c r="F92" s="11">
        <v>190</v>
      </c>
      <c r="G92" s="11">
        <f>RANK(F92,$F$2:$F$96,2)</f>
        <v>9</v>
      </c>
    </row>
    <row r="93" spans="1:7" ht="12.75">
      <c r="A93" s="11"/>
      <c r="B93" s="11"/>
      <c r="C93" s="11"/>
      <c r="D93" s="11"/>
      <c r="E93" s="16" t="s">
        <v>212</v>
      </c>
      <c r="F93" s="11"/>
      <c r="G93" s="11"/>
    </row>
    <row r="94" spans="1:7" ht="12.75">
      <c r="A94" s="11"/>
      <c r="B94" s="11"/>
      <c r="C94" s="11"/>
      <c r="D94" s="11"/>
      <c r="E94" s="16"/>
      <c r="F94" s="11"/>
      <c r="G94" s="11"/>
    </row>
    <row r="95" spans="1:7" ht="12.75">
      <c r="A95" s="11"/>
      <c r="B95" s="11"/>
      <c r="C95" s="11"/>
      <c r="D95" s="11"/>
      <c r="E95" s="18"/>
      <c r="F95" s="11"/>
      <c r="G95" s="11"/>
    </row>
    <row r="96" spans="1:7" ht="12.75">
      <c r="A96" s="11"/>
      <c r="B96" s="11"/>
      <c r="C96" s="11"/>
      <c r="D96" s="11"/>
      <c r="E96" s="18"/>
      <c r="F96" s="11"/>
      <c r="G96" s="11"/>
    </row>
    <row r="105" ht="12.75">
      <c r="B105" s="1" t="s">
        <v>213</v>
      </c>
    </row>
  </sheetData>
  <mergeCells count="114">
    <mergeCell ref="A2:A6"/>
    <mergeCell ref="B2:B6"/>
    <mergeCell ref="C2:C6"/>
    <mergeCell ref="D2:D6"/>
    <mergeCell ref="F2:F6"/>
    <mergeCell ref="G2:G6"/>
    <mergeCell ref="A7:A11"/>
    <mergeCell ref="B7:B11"/>
    <mergeCell ref="C7:C11"/>
    <mergeCell ref="D7:D11"/>
    <mergeCell ref="F7:F11"/>
    <mergeCell ref="G7:G11"/>
    <mergeCell ref="A12:A16"/>
    <mergeCell ref="B12:B16"/>
    <mergeCell ref="C12:C16"/>
    <mergeCell ref="D12:D16"/>
    <mergeCell ref="F12:F16"/>
    <mergeCell ref="G12:G16"/>
    <mergeCell ref="A17:A21"/>
    <mergeCell ref="B17:B21"/>
    <mergeCell ref="C17:C21"/>
    <mergeCell ref="D17:D21"/>
    <mergeCell ref="F17:F21"/>
    <mergeCell ref="G17:G21"/>
    <mergeCell ref="A22:A26"/>
    <mergeCell ref="B22:B26"/>
    <mergeCell ref="C22:C26"/>
    <mergeCell ref="D22:D26"/>
    <mergeCell ref="F22:F26"/>
    <mergeCell ref="G22:G26"/>
    <mergeCell ref="A27:A31"/>
    <mergeCell ref="B27:B31"/>
    <mergeCell ref="C27:C31"/>
    <mergeCell ref="D27:D31"/>
    <mergeCell ref="F27:F31"/>
    <mergeCell ref="G27:G31"/>
    <mergeCell ref="A32:A36"/>
    <mergeCell ref="B32:B36"/>
    <mergeCell ref="C32:C36"/>
    <mergeCell ref="D32:D36"/>
    <mergeCell ref="F32:F36"/>
    <mergeCell ref="G32:G36"/>
    <mergeCell ref="A37:A41"/>
    <mergeCell ref="B37:B41"/>
    <mergeCell ref="C37:C41"/>
    <mergeCell ref="D37:D41"/>
    <mergeCell ref="F37:F41"/>
    <mergeCell ref="G37:G41"/>
    <mergeCell ref="A42:A46"/>
    <mergeCell ref="B42:B46"/>
    <mergeCell ref="C42:C46"/>
    <mergeCell ref="D42:D46"/>
    <mergeCell ref="F42:F46"/>
    <mergeCell ref="G42:G46"/>
    <mergeCell ref="A47:A51"/>
    <mergeCell ref="B47:B51"/>
    <mergeCell ref="C47:C51"/>
    <mergeCell ref="D47:D51"/>
    <mergeCell ref="F47:F51"/>
    <mergeCell ref="G47:G51"/>
    <mergeCell ref="A52:A56"/>
    <mergeCell ref="B52:B56"/>
    <mergeCell ref="C52:C56"/>
    <mergeCell ref="D52:D56"/>
    <mergeCell ref="F52:F56"/>
    <mergeCell ref="G52:G56"/>
    <mergeCell ref="A57:A61"/>
    <mergeCell ref="B57:B61"/>
    <mergeCell ref="C57:C61"/>
    <mergeCell ref="D57:D61"/>
    <mergeCell ref="F57:F61"/>
    <mergeCell ref="G57:G61"/>
    <mergeCell ref="A62:A66"/>
    <mergeCell ref="B62:B66"/>
    <mergeCell ref="C62:C66"/>
    <mergeCell ref="D62:D66"/>
    <mergeCell ref="F62:F66"/>
    <mergeCell ref="G62:G66"/>
    <mergeCell ref="A67:A71"/>
    <mergeCell ref="B67:B71"/>
    <mergeCell ref="C67:C71"/>
    <mergeCell ref="D67:D71"/>
    <mergeCell ref="F67:F71"/>
    <mergeCell ref="G67:G71"/>
    <mergeCell ref="A72:A76"/>
    <mergeCell ref="B72:B76"/>
    <mergeCell ref="C72:C76"/>
    <mergeCell ref="D72:D76"/>
    <mergeCell ref="F72:F76"/>
    <mergeCell ref="G72:G76"/>
    <mergeCell ref="A77:A81"/>
    <mergeCell ref="B77:B81"/>
    <mergeCell ref="C77:C81"/>
    <mergeCell ref="D77:D81"/>
    <mergeCell ref="F77:F81"/>
    <mergeCell ref="G77:G81"/>
    <mergeCell ref="A82:A86"/>
    <mergeCell ref="B82:B86"/>
    <mergeCell ref="C82:C86"/>
    <mergeCell ref="D82:D86"/>
    <mergeCell ref="F82:F86"/>
    <mergeCell ref="G82:G86"/>
    <mergeCell ref="A87:A91"/>
    <mergeCell ref="B87:B91"/>
    <mergeCell ref="C87:C91"/>
    <mergeCell ref="D87:D91"/>
    <mergeCell ref="F87:F91"/>
    <mergeCell ref="G87:G91"/>
    <mergeCell ref="A92:A96"/>
    <mergeCell ref="B92:B96"/>
    <mergeCell ref="C92:C96"/>
    <mergeCell ref="D92:D96"/>
    <mergeCell ref="F92:F96"/>
    <mergeCell ref="G92:G96"/>
  </mergeCells>
  <printOptions/>
  <pageMargins left="0.20972222222222223" right="0.1798611111111111" top="0.5097222222222222" bottom="0.32986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C1">
      <selection activeCell="F1" sqref="F1"/>
    </sheetView>
  </sheetViews>
  <sheetFormatPr defaultColWidth="9.00390625" defaultRowHeight="12.75"/>
  <cols>
    <col min="2" max="2" width="24.25390625" style="0" customWidth="1"/>
    <col min="3" max="3" width="27.75390625" style="0" customWidth="1"/>
    <col min="4" max="4" width="25.875" style="1" customWidth="1"/>
    <col min="5" max="5" width="23.25390625" style="0" customWidth="1"/>
    <col min="6" max="6" width="7.625" style="0" customWidth="1"/>
    <col min="7" max="7" width="11.625" style="0" customWidth="1"/>
    <col min="8" max="9" width="10.75390625" style="0" customWidth="1"/>
    <col min="13" max="14" width="0" style="0" hidden="1" customWidth="1"/>
  </cols>
  <sheetData>
    <row r="1" spans="1:9" ht="24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214</v>
      </c>
      <c r="G1" s="3" t="s">
        <v>215</v>
      </c>
      <c r="H1" s="3" t="s">
        <v>216</v>
      </c>
      <c r="I1" s="3" t="s">
        <v>6</v>
      </c>
    </row>
    <row r="2" spans="1:14" s="24" customFormat="1" ht="12.75" customHeight="1">
      <c r="A2" s="21">
        <v>1</v>
      </c>
      <c r="B2" s="21" t="s">
        <v>158</v>
      </c>
      <c r="C2" s="21" t="s">
        <v>217</v>
      </c>
      <c r="D2" s="21" t="s">
        <v>160</v>
      </c>
      <c r="E2" s="12" t="s">
        <v>161</v>
      </c>
      <c r="F2" s="22">
        <v>153</v>
      </c>
      <c r="G2" s="23">
        <f>1000*($L$2+MIN($F$2:$F$23)-F2)/$L$2</f>
        <v>984.1269841269841</v>
      </c>
      <c r="H2" s="23">
        <f>G2</f>
        <v>984.1269841269841</v>
      </c>
      <c r="I2" s="22">
        <f>RANK(H2,$H$2:$H$23,0)</f>
        <v>2</v>
      </c>
      <c r="K2" s="24" t="s">
        <v>218</v>
      </c>
      <c r="L2" s="24">
        <v>1260</v>
      </c>
      <c r="M2" s="24" t="s">
        <v>219</v>
      </c>
      <c r="N2" s="25" t="e">
        <f>SUM(#REF!)</f>
        <v>#REF!</v>
      </c>
    </row>
    <row r="3" spans="1:10" s="24" customFormat="1" ht="11.25" customHeight="1">
      <c r="A3" s="21"/>
      <c r="B3" s="21"/>
      <c r="C3" s="21"/>
      <c r="D3" s="21"/>
      <c r="E3" s="12" t="s">
        <v>164</v>
      </c>
      <c r="F3" s="22"/>
      <c r="G3" s="23"/>
      <c r="H3" s="23"/>
      <c r="I3" s="22"/>
      <c r="J3" s="26"/>
    </row>
    <row r="4" spans="1:9" s="24" customFormat="1" ht="12.75" customHeight="1">
      <c r="A4" s="27">
        <v>2</v>
      </c>
      <c r="B4" s="27" t="s">
        <v>7</v>
      </c>
      <c r="C4" s="27" t="s">
        <v>65</v>
      </c>
      <c r="D4" s="27" t="s">
        <v>9</v>
      </c>
      <c r="E4" s="7" t="s">
        <v>220</v>
      </c>
      <c r="F4" s="28">
        <v>705</v>
      </c>
      <c r="G4" s="23">
        <f>1000*($L$2+MIN($F$2:$F$23)-F4)/$L$2</f>
        <v>546.031746031746</v>
      </c>
      <c r="H4" s="23">
        <f>G4</f>
        <v>546.031746031746</v>
      </c>
      <c r="I4" s="22">
        <f>RANK(H4,$H$2:$H$23,0)</f>
        <v>6</v>
      </c>
    </row>
    <row r="5" spans="1:9" s="24" customFormat="1" ht="12.75">
      <c r="A5" s="27"/>
      <c r="B5" s="27"/>
      <c r="C5" s="27"/>
      <c r="D5" s="27"/>
      <c r="E5" s="7" t="s">
        <v>221</v>
      </c>
      <c r="F5" s="28"/>
      <c r="G5" s="23"/>
      <c r="H5" s="23"/>
      <c r="I5" s="22"/>
    </row>
    <row r="6" spans="1:9" s="24" customFormat="1" ht="12.75" customHeight="1">
      <c r="A6" s="21">
        <v>3</v>
      </c>
      <c r="B6" s="21" t="s">
        <v>7</v>
      </c>
      <c r="C6" s="21" t="s">
        <v>222</v>
      </c>
      <c r="D6" s="21" t="s">
        <v>9</v>
      </c>
      <c r="E6" s="12" t="s">
        <v>223</v>
      </c>
      <c r="F6" s="22">
        <v>780</v>
      </c>
      <c r="G6" s="23">
        <f>1000*($L$2+MIN($F$2:$F$23)-F6)/$L$2</f>
        <v>486.5079365079365</v>
      </c>
      <c r="H6" s="23">
        <f>G6</f>
        <v>486.5079365079365</v>
      </c>
      <c r="I6" s="22">
        <f>RANK(H6,$H$2:$H$23,0)</f>
        <v>7</v>
      </c>
    </row>
    <row r="7" spans="1:9" s="24" customFormat="1" ht="12.75">
      <c r="A7" s="21"/>
      <c r="B7" s="21"/>
      <c r="C7" s="21"/>
      <c r="D7" s="21"/>
      <c r="E7" s="12"/>
      <c r="F7" s="22"/>
      <c r="G7" s="23"/>
      <c r="H7" s="23"/>
      <c r="I7" s="22"/>
    </row>
    <row r="8" spans="1:9" s="24" customFormat="1" ht="12.75" customHeight="1">
      <c r="A8" s="27">
        <v>4</v>
      </c>
      <c r="B8" s="27" t="s">
        <v>7</v>
      </c>
      <c r="C8" s="27" t="s">
        <v>224</v>
      </c>
      <c r="D8" s="27" t="s">
        <v>9</v>
      </c>
      <c r="E8" s="7" t="s">
        <v>225</v>
      </c>
      <c r="F8" s="28" t="s">
        <v>17</v>
      </c>
      <c r="G8" s="23">
        <v>0</v>
      </c>
      <c r="H8" s="23">
        <f>G8</f>
        <v>0</v>
      </c>
      <c r="I8" s="22">
        <f>RANK(H8,$H$2:$H$23,0)</f>
        <v>8</v>
      </c>
    </row>
    <row r="9" spans="1:9" s="24" customFormat="1" ht="12.75">
      <c r="A9" s="27"/>
      <c r="B9" s="27"/>
      <c r="C9" s="27"/>
      <c r="D9" s="27"/>
      <c r="E9" s="7" t="s">
        <v>226</v>
      </c>
      <c r="F9" s="28"/>
      <c r="G9" s="23"/>
      <c r="H9" s="23"/>
      <c r="I9" s="22"/>
    </row>
    <row r="10" spans="1:9" s="24" customFormat="1" ht="12.75" customHeight="1">
      <c r="A10" s="21">
        <v>5</v>
      </c>
      <c r="B10" s="21" t="s">
        <v>169</v>
      </c>
      <c r="C10" s="21" t="s">
        <v>170</v>
      </c>
      <c r="D10" s="21" t="s">
        <v>171</v>
      </c>
      <c r="E10" s="12" t="s">
        <v>172</v>
      </c>
      <c r="F10" s="22">
        <v>173</v>
      </c>
      <c r="G10" s="23">
        <f>1000*($L$2+MIN($F$2:$F$23)-F10)/$L$2</f>
        <v>968.2539682539683</v>
      </c>
      <c r="H10" s="23">
        <v>0</v>
      </c>
      <c r="I10" s="22" t="s">
        <v>227</v>
      </c>
    </row>
    <row r="11" spans="1:9" s="24" customFormat="1" ht="12.75">
      <c r="A11" s="21"/>
      <c r="B11" s="21"/>
      <c r="C11" s="21"/>
      <c r="D11" s="21"/>
      <c r="E11" s="12" t="s">
        <v>173</v>
      </c>
      <c r="F11" s="22"/>
      <c r="G11" s="23"/>
      <c r="H11" s="23"/>
      <c r="I11" s="22"/>
    </row>
    <row r="12" spans="1:9" s="24" customFormat="1" ht="12.75" customHeight="1">
      <c r="A12" s="27">
        <v>6</v>
      </c>
      <c r="B12" s="27" t="s">
        <v>169</v>
      </c>
      <c r="C12" s="27" t="s">
        <v>174</v>
      </c>
      <c r="D12" s="27" t="s">
        <v>171</v>
      </c>
      <c r="E12" s="7" t="s">
        <v>175</v>
      </c>
      <c r="F12" s="28">
        <v>300</v>
      </c>
      <c r="G12" s="23">
        <f>1000*($L$2+MIN($F$2:$F$23)-F12)/$L$2</f>
        <v>867.4603174603175</v>
      </c>
      <c r="H12" s="23">
        <v>0</v>
      </c>
      <c r="I12" s="22" t="s">
        <v>227</v>
      </c>
    </row>
    <row r="13" spans="1:9" s="24" customFormat="1" ht="12.75">
      <c r="A13" s="27"/>
      <c r="B13" s="27"/>
      <c r="C13" s="27"/>
      <c r="D13" s="27"/>
      <c r="E13" s="7" t="s">
        <v>228</v>
      </c>
      <c r="F13" s="28"/>
      <c r="G13" s="23"/>
      <c r="H13" s="23"/>
      <c r="I13" s="22"/>
    </row>
    <row r="14" spans="1:9" s="24" customFormat="1" ht="12.75" customHeight="1">
      <c r="A14" s="21">
        <v>7</v>
      </c>
      <c r="B14" s="21" t="s">
        <v>169</v>
      </c>
      <c r="C14" s="21" t="s">
        <v>177</v>
      </c>
      <c r="D14" s="21" t="s">
        <v>171</v>
      </c>
      <c r="E14" s="12" t="s">
        <v>178</v>
      </c>
      <c r="F14" s="22">
        <v>195</v>
      </c>
      <c r="G14" s="23">
        <f>1000*($L$2+MIN($F$2:$F$23)-F14)/$L$2</f>
        <v>950.7936507936508</v>
      </c>
      <c r="H14" s="23">
        <v>0</v>
      </c>
      <c r="I14" s="22" t="s">
        <v>227</v>
      </c>
    </row>
    <row r="15" spans="1:9" s="24" customFormat="1" ht="12.75">
      <c r="A15" s="21"/>
      <c r="B15" s="21"/>
      <c r="C15" s="21"/>
      <c r="D15" s="21"/>
      <c r="E15" s="12" t="s">
        <v>179</v>
      </c>
      <c r="F15" s="22"/>
      <c r="G15" s="23"/>
      <c r="H15" s="23"/>
      <c r="I15" s="22"/>
    </row>
    <row r="16" spans="1:9" s="24" customFormat="1" ht="12.75" customHeight="1">
      <c r="A16" s="27">
        <v>8</v>
      </c>
      <c r="B16" s="27" t="s">
        <v>169</v>
      </c>
      <c r="C16" s="27" t="s">
        <v>180</v>
      </c>
      <c r="D16" s="27" t="s">
        <v>171</v>
      </c>
      <c r="E16" s="7" t="s">
        <v>182</v>
      </c>
      <c r="F16" s="28">
        <v>133</v>
      </c>
      <c r="G16" s="23">
        <f>1000*($L$2+MIN($F$2:$F$23)-F16)/$L$2</f>
        <v>1000</v>
      </c>
      <c r="H16" s="23">
        <f>G16</f>
        <v>1000</v>
      </c>
      <c r="I16" s="22">
        <f>RANK(H16,$H$2:$H$23,0)</f>
        <v>1</v>
      </c>
    </row>
    <row r="17" spans="1:9" s="24" customFormat="1" ht="12.75">
      <c r="A17" s="27"/>
      <c r="B17" s="27"/>
      <c r="C17" s="27"/>
      <c r="D17" s="27"/>
      <c r="E17" s="7" t="s">
        <v>181</v>
      </c>
      <c r="F17" s="28"/>
      <c r="G17" s="23"/>
      <c r="H17" s="23"/>
      <c r="I17" s="22"/>
    </row>
    <row r="18" spans="1:9" s="24" customFormat="1" ht="12.75" customHeight="1">
      <c r="A18" s="21">
        <v>9</v>
      </c>
      <c r="B18" s="21" t="s">
        <v>229</v>
      </c>
      <c r="C18" s="21" t="s">
        <v>230</v>
      </c>
      <c r="D18" s="21" t="s">
        <v>231</v>
      </c>
      <c r="E18" s="12" t="s">
        <v>232</v>
      </c>
      <c r="F18" s="22">
        <v>245</v>
      </c>
      <c r="G18" s="23">
        <f>1000*($L$2+MIN($F$2:$F$23)-F18)/$L$2</f>
        <v>911.1111111111111</v>
      </c>
      <c r="H18" s="23">
        <f>G18</f>
        <v>911.1111111111111</v>
      </c>
      <c r="I18" s="22">
        <f>RANK(H18,$H$2:$H$23,0)</f>
        <v>4</v>
      </c>
    </row>
    <row r="19" spans="1:9" s="24" customFormat="1" ht="12.75">
      <c r="A19" s="21"/>
      <c r="B19" s="21"/>
      <c r="C19" s="21"/>
      <c r="D19" s="21"/>
      <c r="E19" s="12" t="s">
        <v>233</v>
      </c>
      <c r="F19" s="22"/>
      <c r="G19" s="23"/>
      <c r="H19" s="23"/>
      <c r="I19" s="22"/>
    </row>
    <row r="20" spans="1:9" s="24" customFormat="1" ht="12.75" customHeight="1">
      <c r="A20" s="27">
        <v>10</v>
      </c>
      <c r="B20" s="27" t="s">
        <v>123</v>
      </c>
      <c r="C20" s="27" t="s">
        <v>234</v>
      </c>
      <c r="D20" s="27"/>
      <c r="E20" s="7" t="s">
        <v>235</v>
      </c>
      <c r="F20" s="28">
        <v>255</v>
      </c>
      <c r="G20" s="23">
        <f>1000*($L$2+MIN($F$2:$F$23)-F20)/$L$2</f>
        <v>903.1746031746031</v>
      </c>
      <c r="H20" s="23">
        <f>G20</f>
        <v>903.1746031746031</v>
      </c>
      <c r="I20" s="22">
        <f>RANK(H20,$H$2:$H$23,0)</f>
        <v>5</v>
      </c>
    </row>
    <row r="21" spans="1:9" s="24" customFormat="1" ht="12.75">
      <c r="A21" s="27"/>
      <c r="B21" s="27"/>
      <c r="C21" s="27"/>
      <c r="D21" s="27"/>
      <c r="E21" s="7"/>
      <c r="F21" s="28"/>
      <c r="G21" s="23"/>
      <c r="H21" s="23"/>
      <c r="I21" s="22"/>
    </row>
    <row r="22" spans="1:9" s="24" customFormat="1" ht="12.75" customHeight="1">
      <c r="A22" s="21">
        <v>11</v>
      </c>
      <c r="B22" s="21" t="s">
        <v>183</v>
      </c>
      <c r="C22" s="21" t="s">
        <v>184</v>
      </c>
      <c r="D22" s="21" t="s">
        <v>185</v>
      </c>
      <c r="E22" s="12" t="s">
        <v>186</v>
      </c>
      <c r="F22" s="22">
        <v>220</v>
      </c>
      <c r="G22" s="23">
        <f>1000*($L$2+MIN($F$2:$F$23)-F22)/$L$2</f>
        <v>930.952380952381</v>
      </c>
      <c r="H22" s="23">
        <f>G22</f>
        <v>930.952380952381</v>
      </c>
      <c r="I22" s="22">
        <f>RANK(H22,$H$2:$H$23,0)</f>
        <v>3</v>
      </c>
    </row>
    <row r="23" spans="1:9" s="24" customFormat="1" ht="12.75">
      <c r="A23" s="21"/>
      <c r="B23" s="21"/>
      <c r="C23" s="21"/>
      <c r="D23" s="21"/>
      <c r="E23" s="12" t="s">
        <v>187</v>
      </c>
      <c r="F23" s="22"/>
      <c r="G23" s="23"/>
      <c r="H23" s="23"/>
      <c r="I23" s="22"/>
    </row>
  </sheetData>
  <mergeCells count="88">
    <mergeCell ref="A2:A3"/>
    <mergeCell ref="B2:B3"/>
    <mergeCell ref="C2:C3"/>
    <mergeCell ref="D2:D3"/>
    <mergeCell ref="F2:F3"/>
    <mergeCell ref="G2:G3"/>
    <mergeCell ref="H2:H3"/>
    <mergeCell ref="I2:I3"/>
    <mergeCell ref="A4:A5"/>
    <mergeCell ref="B4:B5"/>
    <mergeCell ref="C4:C5"/>
    <mergeCell ref="D4:D5"/>
    <mergeCell ref="F4:F5"/>
    <mergeCell ref="G4:G5"/>
    <mergeCell ref="H4:H5"/>
    <mergeCell ref="I4:I5"/>
    <mergeCell ref="A6:A7"/>
    <mergeCell ref="B6:B7"/>
    <mergeCell ref="C6:C7"/>
    <mergeCell ref="D6:D7"/>
    <mergeCell ref="F6:F7"/>
    <mergeCell ref="G6:G7"/>
    <mergeCell ref="H6:H7"/>
    <mergeCell ref="I6:I7"/>
    <mergeCell ref="A8:A9"/>
    <mergeCell ref="B8:B9"/>
    <mergeCell ref="C8:C9"/>
    <mergeCell ref="D8:D9"/>
    <mergeCell ref="F8:F9"/>
    <mergeCell ref="G8:G9"/>
    <mergeCell ref="H8:H9"/>
    <mergeCell ref="I8:I9"/>
    <mergeCell ref="A10:A11"/>
    <mergeCell ref="B10:B11"/>
    <mergeCell ref="C10:C11"/>
    <mergeCell ref="D10:D11"/>
    <mergeCell ref="F10:F11"/>
    <mergeCell ref="G10:G11"/>
    <mergeCell ref="H10:H11"/>
    <mergeCell ref="I10:I11"/>
    <mergeCell ref="A12:A13"/>
    <mergeCell ref="B12:B13"/>
    <mergeCell ref="C12:C13"/>
    <mergeCell ref="D12:D13"/>
    <mergeCell ref="F12:F13"/>
    <mergeCell ref="G12:G13"/>
    <mergeCell ref="H12:H13"/>
    <mergeCell ref="I12:I13"/>
    <mergeCell ref="A14:A15"/>
    <mergeCell ref="B14:B15"/>
    <mergeCell ref="C14:C15"/>
    <mergeCell ref="D14:D15"/>
    <mergeCell ref="F14:F15"/>
    <mergeCell ref="G14:G15"/>
    <mergeCell ref="H14:H15"/>
    <mergeCell ref="I14:I15"/>
    <mergeCell ref="A16:A17"/>
    <mergeCell ref="B16:B17"/>
    <mergeCell ref="C16:C17"/>
    <mergeCell ref="D16:D17"/>
    <mergeCell ref="F16:F17"/>
    <mergeCell ref="G16:G17"/>
    <mergeCell ref="H16:H17"/>
    <mergeCell ref="I16:I17"/>
    <mergeCell ref="A18:A19"/>
    <mergeCell ref="B18:B19"/>
    <mergeCell ref="C18:C19"/>
    <mergeCell ref="D18:D19"/>
    <mergeCell ref="F18:F19"/>
    <mergeCell ref="G18:G19"/>
    <mergeCell ref="H18:H19"/>
    <mergeCell ref="I18:I19"/>
    <mergeCell ref="A20:A21"/>
    <mergeCell ref="B20:B21"/>
    <mergeCell ref="C20:C21"/>
    <mergeCell ref="D20:D21"/>
    <mergeCell ref="F20:F21"/>
    <mergeCell ref="G20:G21"/>
    <mergeCell ref="H20:H21"/>
    <mergeCell ref="I20:I21"/>
    <mergeCell ref="A22:A23"/>
    <mergeCell ref="B22:B23"/>
    <mergeCell ref="C22:C23"/>
    <mergeCell ref="D22:D23"/>
    <mergeCell ref="F22:F23"/>
    <mergeCell ref="G22:G23"/>
    <mergeCell ref="H22:H23"/>
    <mergeCell ref="I22:I23"/>
  </mergeCells>
  <printOptions/>
  <pageMargins left="0.3" right="0.3402777777777778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F1" sqref="F1"/>
    </sheetView>
  </sheetViews>
  <sheetFormatPr defaultColWidth="9.00390625" defaultRowHeight="12.75"/>
  <cols>
    <col min="2" max="2" width="33.875" style="0" customWidth="1"/>
    <col min="3" max="3" width="25.875" style="0" customWidth="1"/>
    <col min="4" max="4" width="17.00390625" style="0" customWidth="1"/>
    <col min="5" max="5" width="20.125" style="0" customWidth="1"/>
    <col min="6" max="6" width="7.375" style="0" customWidth="1"/>
    <col min="7" max="7" width="8.375" style="0" customWidth="1"/>
    <col min="8" max="8" width="7.00390625" style="0" customWidth="1"/>
    <col min="9" max="9" width="8.375" style="0" customWidth="1"/>
    <col min="10" max="12" width="9.625" style="0" customWidth="1"/>
    <col min="13" max="13" width="10.00390625" style="0" customWidth="1"/>
    <col min="18" max="18" width="0" style="0" hidden="1" customWidth="1"/>
  </cols>
  <sheetData>
    <row r="1" spans="1:13" ht="24.75">
      <c r="A1" s="3" t="s">
        <v>0</v>
      </c>
      <c r="B1" s="3" t="s">
        <v>1</v>
      </c>
      <c r="C1" s="3" t="s">
        <v>2</v>
      </c>
      <c r="D1" s="3" t="s">
        <v>3</v>
      </c>
      <c r="E1" s="3" t="s">
        <v>236</v>
      </c>
      <c r="F1" s="3" t="s">
        <v>214</v>
      </c>
      <c r="G1" s="3" t="s">
        <v>215</v>
      </c>
      <c r="H1" s="3" t="s">
        <v>237</v>
      </c>
      <c r="I1" s="3" t="s">
        <v>238</v>
      </c>
      <c r="J1" s="3" t="s">
        <v>239</v>
      </c>
      <c r="K1" s="3" t="s">
        <v>240</v>
      </c>
      <c r="L1" s="3" t="s">
        <v>241</v>
      </c>
      <c r="M1" s="3" t="s">
        <v>6</v>
      </c>
    </row>
    <row r="2" spans="1:18" ht="12.75" customHeight="1">
      <c r="A2" s="11">
        <v>1</v>
      </c>
      <c r="B2" s="11" t="s">
        <v>242</v>
      </c>
      <c r="C2" s="11" t="s">
        <v>243</v>
      </c>
      <c r="D2" s="11" t="s">
        <v>244</v>
      </c>
      <c r="E2" s="12" t="s">
        <v>245</v>
      </c>
      <c r="F2" s="9">
        <v>1210</v>
      </c>
      <c r="G2" s="29">
        <f>1000*($P$2+MIN($F$2,$F$6:$F$27)-F2)/$P$2</f>
        <v>837.0370370370371</v>
      </c>
      <c r="H2" s="9" t="s">
        <v>17</v>
      </c>
      <c r="I2" s="29">
        <v>0</v>
      </c>
      <c r="J2" s="11">
        <v>1165</v>
      </c>
      <c r="K2" s="11">
        <f>1000*($P$4+MIN($J$2:$J$27)-J2)/$P$4</f>
        <v>840.2777777777778</v>
      </c>
      <c r="L2" s="9">
        <f>SUM(G2,I2,K2)</f>
        <v>1677.3148148148148</v>
      </c>
      <c r="M2" s="9">
        <f>RANK(L2,$L$2:$L$27)</f>
        <v>12</v>
      </c>
      <c r="O2" t="s">
        <v>218</v>
      </c>
      <c r="P2" s="30">
        <f>90*15</f>
        <v>1350</v>
      </c>
      <c r="R2" s="17" t="e">
        <f>SUM(#REF!)</f>
        <v>#REF!</v>
      </c>
    </row>
    <row r="3" spans="1:16" ht="12.75">
      <c r="A3" s="11"/>
      <c r="B3" s="11"/>
      <c r="C3" s="11"/>
      <c r="D3" s="11"/>
      <c r="E3" s="12" t="s">
        <v>246</v>
      </c>
      <c r="F3" s="9"/>
      <c r="G3" s="29"/>
      <c r="H3" s="9"/>
      <c r="I3" s="29"/>
      <c r="J3" s="11"/>
      <c r="K3" s="11"/>
      <c r="L3" s="11"/>
      <c r="M3" s="11"/>
      <c r="O3" t="s">
        <v>247</v>
      </c>
      <c r="P3" s="30">
        <f>24*90</f>
        <v>2160</v>
      </c>
    </row>
    <row r="4" spans="1:16" ht="12.75" customHeight="1">
      <c r="A4" s="5">
        <v>2</v>
      </c>
      <c r="B4" s="5" t="s">
        <v>242</v>
      </c>
      <c r="C4" s="5" t="s">
        <v>248</v>
      </c>
      <c r="D4" s="5" t="s">
        <v>244</v>
      </c>
      <c r="E4" s="7" t="s">
        <v>249</v>
      </c>
      <c r="F4" s="31"/>
      <c r="G4" s="32" t="s">
        <v>17</v>
      </c>
      <c r="H4" s="31" t="s">
        <v>17</v>
      </c>
      <c r="I4" s="29">
        <v>0</v>
      </c>
      <c r="J4" s="33">
        <v>1440</v>
      </c>
      <c r="K4" s="11">
        <f>1000*($P$4+MIN($J$2:$J$27)-J4)/$P$4</f>
        <v>649.3055555555555</v>
      </c>
      <c r="L4" s="9">
        <f>SUM(G4,I4,K4)</f>
        <v>649.3055555555555</v>
      </c>
      <c r="M4" s="9">
        <f>RANK(L4,$L$2:$L$27)</f>
        <v>13</v>
      </c>
      <c r="O4" t="s">
        <v>250</v>
      </c>
      <c r="P4" s="30">
        <f>14*90+3*60</f>
        <v>1440</v>
      </c>
    </row>
    <row r="5" spans="1:13" ht="12.75">
      <c r="A5" s="5"/>
      <c r="B5" s="5"/>
      <c r="C5" s="5"/>
      <c r="D5" s="5"/>
      <c r="E5" s="7" t="s">
        <v>251</v>
      </c>
      <c r="F5" s="31"/>
      <c r="G5" s="32"/>
      <c r="H5" s="31"/>
      <c r="I5" s="29"/>
      <c r="J5" s="33"/>
      <c r="K5" s="11"/>
      <c r="L5" s="11"/>
      <c r="M5" s="11"/>
    </row>
    <row r="6" spans="1:13" ht="12.75" customHeight="1">
      <c r="A6" s="11">
        <v>3</v>
      </c>
      <c r="B6" s="11" t="s">
        <v>242</v>
      </c>
      <c r="C6" s="11" t="s">
        <v>252</v>
      </c>
      <c r="D6" s="11" t="s">
        <v>244</v>
      </c>
      <c r="E6" s="12" t="s">
        <v>253</v>
      </c>
      <c r="F6" s="11">
        <v>1050</v>
      </c>
      <c r="G6" s="29">
        <f>1000*($P$2+MIN($F$2,$F$6:$F$27)-F6)/$P$2</f>
        <v>955.5555555555555</v>
      </c>
      <c r="H6" s="11">
        <v>2106</v>
      </c>
      <c r="I6" s="29">
        <f>1000*($P$3+MIN($H$6:$H$13,$H$18:$H$27)-H6)/$P$3</f>
        <v>557.8703703703703</v>
      </c>
      <c r="J6" s="11">
        <v>1370</v>
      </c>
      <c r="K6" s="11">
        <f>1000*($P$4+MIN($J$2:$J$27)-J6)/$P$4</f>
        <v>697.9166666666666</v>
      </c>
      <c r="L6" s="9">
        <f>SUM(G6,I6,K6)</f>
        <v>2211.3425925925926</v>
      </c>
      <c r="M6" s="9">
        <f>RANK(L6,$L$2:$L$27)</f>
        <v>4</v>
      </c>
    </row>
    <row r="7" spans="1:13" ht="12.75">
      <c r="A7" s="11"/>
      <c r="B7" s="11"/>
      <c r="C7" s="11"/>
      <c r="D7" s="11"/>
      <c r="E7" s="12" t="s">
        <v>254</v>
      </c>
      <c r="F7" s="11"/>
      <c r="G7" s="29"/>
      <c r="H7" s="11"/>
      <c r="I7" s="29"/>
      <c r="J7" s="11"/>
      <c r="K7" s="11"/>
      <c r="L7" s="11"/>
      <c r="M7" s="11"/>
    </row>
    <row r="8" spans="1:13" ht="12.75" customHeight="1">
      <c r="A8" s="5">
        <v>4</v>
      </c>
      <c r="B8" s="5" t="s">
        <v>242</v>
      </c>
      <c r="C8" s="5" t="s">
        <v>255</v>
      </c>
      <c r="D8" s="5" t="s">
        <v>244</v>
      </c>
      <c r="E8" s="7" t="s">
        <v>256</v>
      </c>
      <c r="F8" s="31">
        <v>1135</v>
      </c>
      <c r="G8" s="32">
        <f>1000*($P$2+MIN($F$2,$F$6:$F$27)-F8)/$P$2</f>
        <v>892.5925925925926</v>
      </c>
      <c r="H8" s="31">
        <v>2280</v>
      </c>
      <c r="I8" s="29">
        <f>1000*($P$3+MIN($H$6:$H$13,$H$18:$H$27)-H8)/$P$3</f>
        <v>477.31481481481484</v>
      </c>
      <c r="J8" s="33">
        <v>935</v>
      </c>
      <c r="K8" s="11">
        <f>1000*($P$4+MIN($J$2:$J$27)-J8)/$P$4</f>
        <v>1000</v>
      </c>
      <c r="L8" s="9">
        <f>SUM(G8,I8,K8)</f>
        <v>2369.9074074074074</v>
      </c>
      <c r="M8" s="9">
        <f>RANK(L8,$L$2:$L$27)</f>
        <v>2</v>
      </c>
    </row>
    <row r="9" spans="1:13" ht="12.75">
      <c r="A9" s="5"/>
      <c r="B9" s="5"/>
      <c r="C9" s="5"/>
      <c r="D9" s="5"/>
      <c r="E9" s="7" t="s">
        <v>257</v>
      </c>
      <c r="F9" s="31"/>
      <c r="G9" s="32"/>
      <c r="H9" s="31"/>
      <c r="I9" s="29"/>
      <c r="J9" s="33"/>
      <c r="K9" s="11"/>
      <c r="L9" s="11"/>
      <c r="M9" s="11"/>
    </row>
    <row r="10" spans="1:13" ht="12.75" customHeight="1">
      <c r="A10" s="11">
        <v>5</v>
      </c>
      <c r="B10" s="11" t="s">
        <v>242</v>
      </c>
      <c r="C10" s="11" t="s">
        <v>258</v>
      </c>
      <c r="D10" s="11" t="s">
        <v>244</v>
      </c>
      <c r="E10" s="12" t="s">
        <v>259</v>
      </c>
      <c r="F10" s="11">
        <v>1060</v>
      </c>
      <c r="G10" s="29">
        <f>1000*($P$2+MIN($F$2,$F$6:$F$27)-F10)/$P$2</f>
        <v>948.1481481481482</v>
      </c>
      <c r="H10" s="11">
        <v>2095</v>
      </c>
      <c r="I10" s="29">
        <f>1000*($P$3+MIN($H$6:$H$13,$H$18:$H$27)-H10)/$P$3</f>
        <v>562.9629629629629</v>
      </c>
      <c r="J10" s="11">
        <v>1380</v>
      </c>
      <c r="K10" s="11">
        <f>1000*($P$4+MIN($J$2:$J$27)-J10)/$P$4</f>
        <v>690.9722222222222</v>
      </c>
      <c r="L10" s="9">
        <f>SUM(G10,I10,K10)</f>
        <v>2202.083333333333</v>
      </c>
      <c r="M10" s="9">
        <f>RANK(L10,$L$2:$L$27)</f>
        <v>5</v>
      </c>
    </row>
    <row r="11" spans="1:13" ht="12.75">
      <c r="A11" s="11"/>
      <c r="B11" s="11"/>
      <c r="C11" s="11"/>
      <c r="D11" s="11"/>
      <c r="E11" s="12" t="s">
        <v>260</v>
      </c>
      <c r="F11" s="11"/>
      <c r="G11" s="29"/>
      <c r="H11" s="11"/>
      <c r="I11" s="29"/>
      <c r="J11" s="11"/>
      <c r="K11" s="11"/>
      <c r="L11" s="11"/>
      <c r="M11" s="11"/>
    </row>
    <row r="12" spans="1:13" ht="12.75" customHeight="1">
      <c r="A12" s="5">
        <v>6</v>
      </c>
      <c r="B12" s="5" t="s">
        <v>242</v>
      </c>
      <c r="C12" s="5" t="s">
        <v>261</v>
      </c>
      <c r="D12" s="5" t="s">
        <v>244</v>
      </c>
      <c r="E12" s="7" t="s">
        <v>262</v>
      </c>
      <c r="F12" s="8">
        <v>1055</v>
      </c>
      <c r="G12" s="32">
        <f>1000*($P$2+MIN($F$2,$F$6:$F$27)-F12)/$P$2</f>
        <v>951.8518518518518</v>
      </c>
      <c r="H12" s="8">
        <v>2105</v>
      </c>
      <c r="I12" s="29">
        <f>1000*($P$3+MIN($H$6:$H$13,$H$18:$H$27)-H12)/$P$3</f>
        <v>558.3333333333334</v>
      </c>
      <c r="J12" s="33">
        <v>1460</v>
      </c>
      <c r="K12" s="11">
        <f>1000*($P$4+MIN($J$2:$J$27)-J12)/$P$4</f>
        <v>635.4166666666666</v>
      </c>
      <c r="L12" s="9">
        <f>SUM(G12,I12,K12)</f>
        <v>2145.6018518518517</v>
      </c>
      <c r="M12" s="9">
        <f>RANK(L12,$L$2:$L$27)</f>
        <v>6</v>
      </c>
    </row>
    <row r="13" spans="1:13" ht="12.75">
      <c r="A13" s="5"/>
      <c r="B13" s="5"/>
      <c r="C13" s="5"/>
      <c r="D13" s="5"/>
      <c r="E13" s="7" t="s">
        <v>263</v>
      </c>
      <c r="F13" s="8"/>
      <c r="G13" s="32"/>
      <c r="H13" s="8"/>
      <c r="I13" s="29"/>
      <c r="J13" s="33"/>
      <c r="K13" s="11"/>
      <c r="L13" s="11"/>
      <c r="M13" s="11"/>
    </row>
    <row r="14" spans="1:13" ht="12.75" customHeight="1">
      <c r="A14" s="11">
        <v>7</v>
      </c>
      <c r="B14" s="11" t="s">
        <v>242</v>
      </c>
      <c r="C14" s="11" t="s">
        <v>264</v>
      </c>
      <c r="D14" s="11" t="s">
        <v>244</v>
      </c>
      <c r="E14" s="12" t="s">
        <v>265</v>
      </c>
      <c r="F14" s="9">
        <v>1050</v>
      </c>
      <c r="G14" s="29">
        <f>1000*($P$2+MIN($F$2,$F$6:$F$27)-F14)/$P$2</f>
        <v>955.5555555555555</v>
      </c>
      <c r="H14" s="9" t="s">
        <v>17</v>
      </c>
      <c r="I14" s="29">
        <v>0</v>
      </c>
      <c r="J14" s="11">
        <v>1095</v>
      </c>
      <c r="K14" s="11">
        <f>1000*($P$4+MIN($J$2:$J$27)-J14)/$P$4</f>
        <v>888.8888888888889</v>
      </c>
      <c r="L14" s="9">
        <f>SUM(G14,I14,K14)</f>
        <v>1844.4444444444443</v>
      </c>
      <c r="M14" s="9">
        <f>RANK(L14,$L$2:$L$27)</f>
        <v>11</v>
      </c>
    </row>
    <row r="15" spans="1:13" ht="12.75">
      <c r="A15" s="11"/>
      <c r="B15" s="11"/>
      <c r="C15" s="11"/>
      <c r="D15" s="11"/>
      <c r="E15" s="12" t="s">
        <v>266</v>
      </c>
      <c r="F15" s="9"/>
      <c r="G15" s="29"/>
      <c r="H15" s="9"/>
      <c r="I15" s="29"/>
      <c r="J15" s="11"/>
      <c r="K15" s="11"/>
      <c r="L15" s="11"/>
      <c r="M15" s="11"/>
    </row>
    <row r="16" spans="1:13" ht="12.75" customHeight="1">
      <c r="A16" s="5">
        <v>8</v>
      </c>
      <c r="B16" s="5" t="s">
        <v>242</v>
      </c>
      <c r="C16" s="5" t="s">
        <v>267</v>
      </c>
      <c r="D16" s="5" t="s">
        <v>244</v>
      </c>
      <c r="E16" s="7" t="s">
        <v>268</v>
      </c>
      <c r="F16" s="8">
        <v>1015</v>
      </c>
      <c r="G16" s="32">
        <f>1000*($P$2+MIN($F$2,$F$6:$F$27)-F16)/$P$2</f>
        <v>981.4814814814815</v>
      </c>
      <c r="H16" s="8" t="s">
        <v>17</v>
      </c>
      <c r="I16" s="29">
        <v>0</v>
      </c>
      <c r="J16" s="33">
        <v>1095</v>
      </c>
      <c r="K16" s="11">
        <f>1000*($P$4+MIN($J$2:$J$27)-J16)/$P$4</f>
        <v>888.8888888888889</v>
      </c>
      <c r="L16" s="9">
        <f>SUM(G16,I16,K16)</f>
        <v>1870.3703703703704</v>
      </c>
      <c r="M16" s="9">
        <f>RANK(L16,$L$2:$L$27)</f>
        <v>10</v>
      </c>
    </row>
    <row r="17" spans="1:13" ht="12.75">
      <c r="A17" s="5"/>
      <c r="B17" s="5"/>
      <c r="C17" s="5"/>
      <c r="D17" s="5"/>
      <c r="E17" s="7" t="s">
        <v>269</v>
      </c>
      <c r="F17" s="8"/>
      <c r="G17" s="32"/>
      <c r="H17" s="8"/>
      <c r="I17" s="29"/>
      <c r="J17" s="33"/>
      <c r="K17" s="11"/>
      <c r="L17" s="11"/>
      <c r="M17" s="11"/>
    </row>
    <row r="18" spans="1:13" ht="12.75" customHeight="1">
      <c r="A18" s="11">
        <v>9</v>
      </c>
      <c r="B18" s="11" t="s">
        <v>242</v>
      </c>
      <c r="C18" s="11" t="s">
        <v>270</v>
      </c>
      <c r="D18" s="11" t="s">
        <v>244</v>
      </c>
      <c r="E18" s="12" t="s">
        <v>271</v>
      </c>
      <c r="F18" s="9">
        <v>1210</v>
      </c>
      <c r="G18" s="29">
        <f>1000*($P$2+MIN($F$2,$F$6:$F$27)-F18)/$P$2</f>
        <v>837.0370370370371</v>
      </c>
      <c r="H18" s="9">
        <v>2095</v>
      </c>
      <c r="I18" s="29">
        <f>1000*($P$3+MIN($H$6:$H$13,$H$18:$H$27)-H18)/$P$3</f>
        <v>562.9629629629629</v>
      </c>
      <c r="J18" s="11">
        <v>1350</v>
      </c>
      <c r="K18" s="11">
        <f>1000*($P$4+MIN($J$2:$J$27)-J18)/$P$4</f>
        <v>711.8055555555555</v>
      </c>
      <c r="L18" s="9">
        <f>SUM(G18,I18,K18)</f>
        <v>2111.8055555555557</v>
      </c>
      <c r="M18" s="9">
        <f>RANK(L18,$L$2:$L$27)</f>
        <v>7</v>
      </c>
    </row>
    <row r="19" spans="1:13" ht="12.75">
      <c r="A19" s="11"/>
      <c r="B19" s="11"/>
      <c r="C19" s="11"/>
      <c r="D19" s="11"/>
      <c r="E19" s="12"/>
      <c r="F19" s="9"/>
      <c r="G19" s="29"/>
      <c r="H19" s="9"/>
      <c r="I19" s="29"/>
      <c r="J19" s="11"/>
      <c r="K19" s="11"/>
      <c r="L19" s="11"/>
      <c r="M19" s="11"/>
    </row>
    <row r="20" spans="1:13" ht="12.75" customHeight="1">
      <c r="A20" s="5">
        <v>10</v>
      </c>
      <c r="B20" s="5" t="s">
        <v>242</v>
      </c>
      <c r="C20" s="5" t="s">
        <v>272</v>
      </c>
      <c r="D20" s="5" t="s">
        <v>244</v>
      </c>
      <c r="E20" s="7" t="s">
        <v>273</v>
      </c>
      <c r="F20" s="8">
        <v>1260</v>
      </c>
      <c r="G20" s="32">
        <f>1000*($P$2+MIN($F$2,$F$6:$F$27)-F20)/$P$2</f>
        <v>800</v>
      </c>
      <c r="H20" s="8">
        <v>2102</v>
      </c>
      <c r="I20" s="29">
        <f>1000*($P$3+MIN($H$6:$H$13,$H$18:$H$27)-H20)/$P$3</f>
        <v>559.7222222222222</v>
      </c>
      <c r="J20" s="33">
        <v>1370</v>
      </c>
      <c r="K20" s="11">
        <f>1000*($P$4+MIN($J$2:$J$27)-J20)/$P$4</f>
        <v>697.9166666666666</v>
      </c>
      <c r="L20" s="9">
        <f>SUM(G20,I20,K20)</f>
        <v>2057.6388888888887</v>
      </c>
      <c r="M20" s="9">
        <f>RANK(L20,$L$2:$L$27)</f>
        <v>8</v>
      </c>
    </row>
    <row r="21" spans="1:13" ht="12.75">
      <c r="A21" s="5"/>
      <c r="B21" s="5"/>
      <c r="C21" s="5"/>
      <c r="D21" s="5"/>
      <c r="E21" s="7" t="s">
        <v>274</v>
      </c>
      <c r="F21" s="8"/>
      <c r="G21" s="32"/>
      <c r="H21" s="8"/>
      <c r="I21" s="29"/>
      <c r="J21" s="33"/>
      <c r="K21" s="11"/>
      <c r="L21" s="11"/>
      <c r="M21" s="11"/>
    </row>
    <row r="22" spans="1:13" ht="12.75" customHeight="1">
      <c r="A22" s="11">
        <v>11</v>
      </c>
      <c r="B22" s="11" t="s">
        <v>242</v>
      </c>
      <c r="C22" s="11" t="s">
        <v>275</v>
      </c>
      <c r="D22" s="11" t="s">
        <v>244</v>
      </c>
      <c r="E22" s="12" t="s">
        <v>276</v>
      </c>
      <c r="F22" s="9">
        <v>1240</v>
      </c>
      <c r="G22" s="29">
        <f>1000*($P$2+MIN($F$2,$F$6:$F$27)-F22)/$P$2</f>
        <v>814.8148148148148</v>
      </c>
      <c r="H22" s="9">
        <v>2105</v>
      </c>
      <c r="I22" s="29">
        <f>1000*($P$3+MIN($H$6:$H$13,$H$18:$H$27)-H22)/$P$3</f>
        <v>558.3333333333334</v>
      </c>
      <c r="J22" s="11">
        <v>1440</v>
      </c>
      <c r="K22" s="11">
        <f>1000*($P$4+MIN($J$2:$J$27)-J22)/$P$4</f>
        <v>649.3055555555555</v>
      </c>
      <c r="L22" s="9">
        <f>SUM(G22,I22,K22)</f>
        <v>2022.453703703704</v>
      </c>
      <c r="M22" s="9">
        <f>RANK(L22,$L$2:$L$27)</f>
        <v>9</v>
      </c>
    </row>
    <row r="23" spans="1:13" ht="12.75">
      <c r="A23" s="11"/>
      <c r="B23" s="11"/>
      <c r="C23" s="11"/>
      <c r="D23" s="11"/>
      <c r="E23" s="12" t="s">
        <v>277</v>
      </c>
      <c r="F23" s="9"/>
      <c r="G23" s="29"/>
      <c r="H23" s="9"/>
      <c r="I23" s="29"/>
      <c r="J23" s="11"/>
      <c r="K23" s="11"/>
      <c r="L23" s="11"/>
      <c r="M23" s="11"/>
    </row>
    <row r="24" spans="1:13" ht="12.75" customHeight="1">
      <c r="A24" s="5">
        <v>12</v>
      </c>
      <c r="B24" s="5" t="s">
        <v>242</v>
      </c>
      <c r="C24" s="5" t="s">
        <v>278</v>
      </c>
      <c r="D24" s="5" t="s">
        <v>244</v>
      </c>
      <c r="E24" s="7" t="s">
        <v>279</v>
      </c>
      <c r="F24" s="8">
        <v>990</v>
      </c>
      <c r="G24" s="32">
        <f>1000*($P$2+MIN($F$2,$F$6:$F$27)-F24)/$P$2</f>
        <v>1000</v>
      </c>
      <c r="H24" s="8">
        <v>2095</v>
      </c>
      <c r="I24" s="29">
        <f>1000*($P$3+MIN($H$6:$H$13,$H$18:$H$27)-H24)/$P$3</f>
        <v>562.9629629629629</v>
      </c>
      <c r="J24" s="33">
        <v>1370</v>
      </c>
      <c r="K24" s="11">
        <f>1000*($P$4+MIN($J$2:$J$27)-J24)/$P$4</f>
        <v>697.9166666666666</v>
      </c>
      <c r="L24" s="9">
        <f>SUM(G24,I24,K24)</f>
        <v>2260.8796296296296</v>
      </c>
      <c r="M24" s="9">
        <f>RANK(L24,$L$2:$L$27)</f>
        <v>3</v>
      </c>
    </row>
    <row r="25" spans="1:13" ht="12.75">
      <c r="A25" s="5"/>
      <c r="B25" s="5"/>
      <c r="C25" s="5"/>
      <c r="D25" s="5"/>
      <c r="E25" s="7" t="s">
        <v>280</v>
      </c>
      <c r="F25" s="8"/>
      <c r="G25" s="32"/>
      <c r="H25" s="8"/>
      <c r="I25" s="29"/>
      <c r="J25" s="33"/>
      <c r="K25" s="11"/>
      <c r="L25" s="11"/>
      <c r="M25" s="11"/>
    </row>
    <row r="26" spans="1:13" ht="12.75" customHeight="1">
      <c r="A26" s="11">
        <v>13</v>
      </c>
      <c r="B26" s="11" t="s">
        <v>281</v>
      </c>
      <c r="C26" s="11" t="s">
        <v>282</v>
      </c>
      <c r="D26" s="11"/>
      <c r="E26" s="12" t="s">
        <v>283</v>
      </c>
      <c r="F26" s="9">
        <v>1125</v>
      </c>
      <c r="G26" s="29">
        <f>1000*($P$2+MIN($F$2,$F$6:$F$27)-F26)/$P$2</f>
        <v>900</v>
      </c>
      <c r="H26" s="9">
        <v>1151</v>
      </c>
      <c r="I26" s="29">
        <f>1000*($P$3+MIN($H$6:$H$13,$H$18:$H$27)-H26)/$P$3</f>
        <v>1000</v>
      </c>
      <c r="J26" s="11">
        <v>1080</v>
      </c>
      <c r="K26" s="11">
        <f>1000*($P$4+MIN($J$2:$J$27)-J26)/$P$4</f>
        <v>899.3055555555555</v>
      </c>
      <c r="L26" s="9">
        <f>SUM(G26,I26,K26)</f>
        <v>2799.3055555555557</v>
      </c>
      <c r="M26" s="9">
        <f>RANK(L26,$L$2:$L$27)</f>
        <v>1</v>
      </c>
    </row>
    <row r="27" spans="1:13" ht="12.75">
      <c r="A27" s="11"/>
      <c r="B27" s="11"/>
      <c r="C27" s="11"/>
      <c r="D27" s="11"/>
      <c r="E27" s="12" t="s">
        <v>284</v>
      </c>
      <c r="F27" s="9"/>
      <c r="G27" s="29"/>
      <c r="H27" s="9"/>
      <c r="I27" s="29"/>
      <c r="J27" s="11"/>
      <c r="K27" s="11"/>
      <c r="L27" s="11"/>
      <c r="M27" s="11"/>
    </row>
  </sheetData>
  <mergeCells count="156"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L2:L3"/>
    <mergeCell ref="M2:M3"/>
    <mergeCell ref="A4:A5"/>
    <mergeCell ref="B4:B5"/>
    <mergeCell ref="C4:C5"/>
    <mergeCell ref="D4:D5"/>
    <mergeCell ref="F4:F5"/>
    <mergeCell ref="G4:G5"/>
    <mergeCell ref="H4:H5"/>
    <mergeCell ref="I4:I5"/>
    <mergeCell ref="J4:J5"/>
    <mergeCell ref="K4:K5"/>
    <mergeCell ref="L4:L5"/>
    <mergeCell ref="M4:M5"/>
    <mergeCell ref="A6:A7"/>
    <mergeCell ref="B6:B7"/>
    <mergeCell ref="C6:C7"/>
    <mergeCell ref="D6:D7"/>
    <mergeCell ref="F6:F7"/>
    <mergeCell ref="G6:G7"/>
    <mergeCell ref="H6:H7"/>
    <mergeCell ref="I6:I7"/>
    <mergeCell ref="J6:J7"/>
    <mergeCell ref="K6:K7"/>
    <mergeCell ref="L6:L7"/>
    <mergeCell ref="M6:M7"/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K8:K9"/>
    <mergeCell ref="L8:L9"/>
    <mergeCell ref="M8:M9"/>
    <mergeCell ref="A10:A11"/>
    <mergeCell ref="B10:B11"/>
    <mergeCell ref="C10:C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A12:A13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A14:A15"/>
    <mergeCell ref="B14:B15"/>
    <mergeCell ref="C14:C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A16:A17"/>
    <mergeCell ref="B16:B17"/>
    <mergeCell ref="C16:C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A18:A19"/>
    <mergeCell ref="B18:B19"/>
    <mergeCell ref="C18:C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A22:A23"/>
    <mergeCell ref="B22:B23"/>
    <mergeCell ref="C22:C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A24:A25"/>
    <mergeCell ref="B24:B25"/>
    <mergeCell ref="C24:C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A26:A27"/>
    <mergeCell ref="B26:B27"/>
    <mergeCell ref="C26:C27"/>
    <mergeCell ref="D26:D27"/>
    <mergeCell ref="F26:F27"/>
    <mergeCell ref="G26:G27"/>
    <mergeCell ref="H26:H27"/>
    <mergeCell ref="I26:I27"/>
    <mergeCell ref="J26:J27"/>
    <mergeCell ref="K26:K27"/>
    <mergeCell ref="L26:L27"/>
    <mergeCell ref="M26:M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E1" sqref="E1"/>
    </sheetView>
  </sheetViews>
  <sheetFormatPr defaultColWidth="9.00390625" defaultRowHeight="12.75"/>
  <cols>
    <col min="2" max="2" width="28.875" style="0" customWidth="1"/>
    <col min="3" max="3" width="25.375" style="0" customWidth="1"/>
    <col min="4" max="4" width="18.125" style="0" customWidth="1"/>
    <col min="5" max="5" width="6.625" style="0" customWidth="1"/>
    <col min="6" max="6" width="9.25390625" style="0" customWidth="1"/>
    <col min="7" max="7" width="6.875" style="0" customWidth="1"/>
    <col min="8" max="8" width="9.25390625" style="0" customWidth="1"/>
    <col min="9" max="9" width="7.625" style="0" customWidth="1"/>
    <col min="10" max="10" width="9.25390625" style="0" customWidth="1"/>
    <col min="11" max="11" width="12.125" style="0" customWidth="1"/>
    <col min="12" max="12" width="10.625" style="0" customWidth="1"/>
    <col min="15" max="16" width="0" style="0" hidden="1" customWidth="1"/>
  </cols>
  <sheetData>
    <row r="1" spans="1:12" ht="36.75">
      <c r="A1" s="34" t="s">
        <v>0</v>
      </c>
      <c r="B1" s="35" t="s">
        <v>285</v>
      </c>
      <c r="C1" s="35" t="s">
        <v>2</v>
      </c>
      <c r="D1" s="35" t="s">
        <v>236</v>
      </c>
      <c r="E1" s="35" t="s">
        <v>214</v>
      </c>
      <c r="F1" s="35" t="s">
        <v>215</v>
      </c>
      <c r="G1" s="35" t="s">
        <v>237</v>
      </c>
      <c r="H1" s="35" t="s">
        <v>238</v>
      </c>
      <c r="I1" s="35" t="s">
        <v>239</v>
      </c>
      <c r="J1" s="35" t="s">
        <v>240</v>
      </c>
      <c r="K1" s="3" t="s">
        <v>286</v>
      </c>
      <c r="L1" s="35" t="s">
        <v>6</v>
      </c>
    </row>
    <row r="2" spans="1:16" ht="12.75">
      <c r="A2" s="36">
        <v>1</v>
      </c>
      <c r="B2" s="36" t="s">
        <v>287</v>
      </c>
      <c r="C2" s="36" t="s">
        <v>288</v>
      </c>
      <c r="D2" s="12" t="s">
        <v>289</v>
      </c>
      <c r="E2" s="37">
        <v>1010</v>
      </c>
      <c r="F2" s="38">
        <f>1000*($N$2+MIN($E$2:$E$7)-E2)/$N$2</f>
        <v>1000</v>
      </c>
      <c r="G2" s="37">
        <v>2533</v>
      </c>
      <c r="H2" s="39">
        <f>1000*($N$3+MIN($G$2:$G$7)-G2)/$N$3</f>
        <v>983.8383838383838</v>
      </c>
      <c r="I2" s="37">
        <v>990</v>
      </c>
      <c r="J2" s="39">
        <v>1000</v>
      </c>
      <c r="K2" s="37">
        <f>SUM(H2,J2)</f>
        <v>1983.8383838383838</v>
      </c>
      <c r="L2" s="37">
        <f>RANK(K2,$K$2:$K$7)</f>
        <v>1</v>
      </c>
      <c r="M2" t="s">
        <v>218</v>
      </c>
      <c r="N2" s="30">
        <f>15*90</f>
        <v>1350</v>
      </c>
      <c r="O2" t="s">
        <v>162</v>
      </c>
      <c r="P2" s="17" t="e">
        <f>SUM(#REF!)</f>
        <v>#REF!</v>
      </c>
    </row>
    <row r="3" spans="1:14" ht="12.75">
      <c r="A3" s="36"/>
      <c r="B3" s="36"/>
      <c r="C3" s="36"/>
      <c r="D3" s="12"/>
      <c r="E3" s="37"/>
      <c r="F3" s="38"/>
      <c r="G3" s="37"/>
      <c r="H3" s="39"/>
      <c r="I3" s="37"/>
      <c r="J3" s="39"/>
      <c r="K3" s="37"/>
      <c r="L3" s="37"/>
      <c r="M3" t="s">
        <v>247</v>
      </c>
      <c r="N3" s="30">
        <f>33*90</f>
        <v>2970</v>
      </c>
    </row>
    <row r="4" spans="1:14" ht="12.75">
      <c r="A4" s="40">
        <v>2</v>
      </c>
      <c r="B4" s="40" t="s">
        <v>90</v>
      </c>
      <c r="C4" s="40" t="s">
        <v>290</v>
      </c>
      <c r="D4" s="41" t="s">
        <v>291</v>
      </c>
      <c r="E4" s="42">
        <v>1095</v>
      </c>
      <c r="F4" s="43">
        <f>1000*($N$2+MIN($E$2:$E$7)-E4)/$N$2</f>
        <v>937.0370370370371</v>
      </c>
      <c r="G4" s="42">
        <v>2835</v>
      </c>
      <c r="H4" s="44">
        <f>1000*($N$3+MIN($G$2:$G$7)-G4)/$N$3</f>
        <v>882.1548821548821</v>
      </c>
      <c r="I4" s="42">
        <v>1025</v>
      </c>
      <c r="J4" s="44">
        <v>0</v>
      </c>
      <c r="K4" s="45">
        <f>SUM(H4,J4)</f>
        <v>882.1548821548821</v>
      </c>
      <c r="L4" s="37">
        <f>RANK(K4,$K$2:$K$7)</f>
        <v>2</v>
      </c>
      <c r="M4" t="s">
        <v>250</v>
      </c>
      <c r="N4" s="30">
        <f>12*90</f>
        <v>1080</v>
      </c>
    </row>
    <row r="5" spans="1:12" ht="12.75">
      <c r="A5" s="40"/>
      <c r="B5" s="40"/>
      <c r="C5" s="40"/>
      <c r="E5" s="42"/>
      <c r="F5" s="43"/>
      <c r="G5" s="42"/>
      <c r="H5" s="44"/>
      <c r="I5" s="42"/>
      <c r="J5" s="44"/>
      <c r="K5" s="45"/>
      <c r="L5" s="37"/>
    </row>
    <row r="6" spans="1:12" ht="12.75" customHeight="1">
      <c r="A6" s="36">
        <v>3</v>
      </c>
      <c r="B6" s="11" t="s">
        <v>169</v>
      </c>
      <c r="C6" s="11" t="s">
        <v>210</v>
      </c>
      <c r="D6" s="12" t="s">
        <v>171</v>
      </c>
      <c r="E6" s="46"/>
      <c r="F6" s="36" t="s">
        <v>17</v>
      </c>
      <c r="G6" s="46">
        <v>2485</v>
      </c>
      <c r="H6" s="39">
        <f>1000*($N$3+MIN($G$2:$G$7)-G6)/$N$3</f>
        <v>1000</v>
      </c>
      <c r="I6" s="46">
        <v>1145</v>
      </c>
      <c r="J6" s="39">
        <v>0</v>
      </c>
      <c r="K6" s="37">
        <v>0</v>
      </c>
      <c r="L6" s="46">
        <v>3</v>
      </c>
    </row>
    <row r="7" spans="1:12" ht="12.75">
      <c r="A7" s="36"/>
      <c r="B7" s="11"/>
      <c r="C7" s="11"/>
      <c r="D7" s="12" t="s">
        <v>212</v>
      </c>
      <c r="E7" s="46"/>
      <c r="F7" s="36"/>
      <c r="G7" s="46"/>
      <c r="H7" s="39"/>
      <c r="I7" s="46"/>
      <c r="J7" s="39"/>
      <c r="K7" s="37"/>
      <c r="L7" s="46"/>
    </row>
    <row r="9" ht="12.75">
      <c r="D9" t="s">
        <v>292</v>
      </c>
    </row>
  </sheetData>
  <mergeCells count="33">
    <mergeCell ref="A2:A3"/>
    <mergeCell ref="B2:B3"/>
    <mergeCell ref="C2:C3"/>
    <mergeCell ref="E2:E3"/>
    <mergeCell ref="F2:F3"/>
    <mergeCell ref="G2:G3"/>
    <mergeCell ref="H2:H3"/>
    <mergeCell ref="I2:I3"/>
    <mergeCell ref="J2:J3"/>
    <mergeCell ref="K2:K3"/>
    <mergeCell ref="L2:L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8:J22"/>
  <sheetViews>
    <sheetView tabSelected="1" workbookViewId="0" topLeftCell="A1">
      <selection activeCell="B16" sqref="B16"/>
    </sheetView>
  </sheetViews>
  <sheetFormatPr defaultColWidth="9.00390625" defaultRowHeight="12.75"/>
  <cols>
    <col min="5" max="5" width="21.75390625" style="0" customWidth="1"/>
    <col min="6" max="6" width="11.625" style="0" customWidth="1"/>
    <col min="10" max="10" width="0" style="0" hidden="1" customWidth="1"/>
  </cols>
  <sheetData>
    <row r="8" spans="5:10" ht="12.75" customHeight="1">
      <c r="E8" s="47" t="s">
        <v>293</v>
      </c>
      <c r="F8" s="47"/>
      <c r="G8" s="47"/>
      <c r="H8" s="47"/>
      <c r="I8" s="47"/>
      <c r="J8" s="48" t="s">
        <v>294</v>
      </c>
    </row>
    <row r="9" spans="5:10" ht="12.75" customHeight="1">
      <c r="E9" s="49" t="s">
        <v>295</v>
      </c>
      <c r="F9" s="50" t="s">
        <v>296</v>
      </c>
      <c r="G9" s="51">
        <f>COUNTA(TP!E2:E109)</f>
        <v>97</v>
      </c>
      <c r="H9" s="51"/>
      <c r="I9" s="51"/>
      <c r="J9" s="49" t="e">
        <f>TP!#REF!</f>
        <v>#REF!</v>
      </c>
    </row>
    <row r="10" spans="5:10" ht="12.75" customHeight="1">
      <c r="E10" s="49"/>
      <c r="F10" s="52" t="s">
        <v>297</v>
      </c>
      <c r="G10" s="53">
        <f>COUNTA(TP!C2:C109)</f>
        <v>36</v>
      </c>
      <c r="H10" s="53"/>
      <c r="I10" s="53"/>
      <c r="J10" s="49"/>
    </row>
    <row r="11" spans="5:10" ht="12.75" customHeight="1">
      <c r="E11" s="54" t="s">
        <v>298</v>
      </c>
      <c r="F11" s="50" t="s">
        <v>296</v>
      </c>
      <c r="G11" s="51">
        <f>COUNTA(TM!E2:E23)</f>
        <v>20</v>
      </c>
      <c r="H11" s="51"/>
      <c r="I11" s="51"/>
      <c r="J11" s="54" t="e">
        <f>TM!N2</f>
        <v>#REF!</v>
      </c>
    </row>
    <row r="12" spans="5:10" ht="12.75" customHeight="1">
      <c r="E12" s="54"/>
      <c r="F12" s="52" t="s">
        <v>297</v>
      </c>
      <c r="G12" s="53">
        <f>COUNTA(TM!B2:B23)</f>
        <v>11</v>
      </c>
      <c r="H12" s="53"/>
      <c r="I12" s="53"/>
      <c r="J12" s="54"/>
    </row>
    <row r="13" spans="5:10" ht="12.75" customHeight="1">
      <c r="E13" s="49" t="s">
        <v>299</v>
      </c>
      <c r="F13" s="50" t="s">
        <v>296</v>
      </c>
      <c r="G13" s="51">
        <f>COUNTA(TJ!E4:E67)</f>
        <v>23</v>
      </c>
      <c r="H13" s="51"/>
      <c r="I13" s="51"/>
      <c r="J13" s="49" t="e">
        <f>TJ!R2</f>
        <v>#REF!</v>
      </c>
    </row>
    <row r="14" spans="5:10" ht="12.75" customHeight="1">
      <c r="E14" s="49"/>
      <c r="F14" s="52" t="s">
        <v>297</v>
      </c>
      <c r="G14" s="53">
        <f>COUNTA(TJ!B4:B67)</f>
        <v>12</v>
      </c>
      <c r="H14" s="53"/>
      <c r="I14" s="53"/>
      <c r="J14" s="49"/>
    </row>
    <row r="15" spans="5:10" ht="12.75" customHeight="1">
      <c r="E15" s="54" t="s">
        <v>300</v>
      </c>
      <c r="F15" s="50" t="s">
        <v>296</v>
      </c>
      <c r="G15" s="51">
        <f>COUNTA(TS!D2:D48)</f>
        <v>5</v>
      </c>
      <c r="H15" s="51"/>
      <c r="I15" s="51"/>
      <c r="J15" s="54" t="e">
        <f>TS!P2</f>
        <v>#REF!</v>
      </c>
    </row>
    <row r="16" spans="5:10" ht="12.75" customHeight="1">
      <c r="E16" s="54"/>
      <c r="F16" s="52" t="s">
        <v>297</v>
      </c>
      <c r="G16" s="53">
        <f>COUNTA(TS!B2:B48)</f>
        <v>3</v>
      </c>
      <c r="H16" s="53"/>
      <c r="I16" s="53"/>
      <c r="J16" s="54"/>
    </row>
    <row r="17" spans="5:10" ht="12.75" customHeight="1">
      <c r="E17" s="49" t="s">
        <v>301</v>
      </c>
      <c r="F17" s="50" t="s">
        <v>296</v>
      </c>
      <c r="G17" s="51">
        <f>COUNTA(TN!E2:E88)</f>
        <v>50</v>
      </c>
      <c r="H17" s="51"/>
      <c r="I17" s="51"/>
      <c r="J17" s="49" t="e">
        <f>TN!P2</f>
        <v>#REF!</v>
      </c>
    </row>
    <row r="18" spans="5:10" ht="12.75" customHeight="1">
      <c r="E18" s="49"/>
      <c r="F18" s="52" t="s">
        <v>297</v>
      </c>
      <c r="G18" s="53">
        <f>COUNTA(TN!B2:B52)</f>
        <v>11</v>
      </c>
      <c r="H18" s="53"/>
      <c r="I18" s="53"/>
      <c r="J18" s="49"/>
    </row>
    <row r="19" spans="5:10" ht="12.75" customHeight="1">
      <c r="E19" s="55" t="s">
        <v>302</v>
      </c>
      <c r="F19" s="50" t="s">
        <v>296</v>
      </c>
      <c r="G19" s="56">
        <f>COUNTA(TN!E2:E96)</f>
        <v>54</v>
      </c>
      <c r="H19" s="56"/>
      <c r="I19" s="56"/>
      <c r="J19" s="54" t="e">
        <f>SUM(J9:J18)</f>
        <v>#REF!</v>
      </c>
    </row>
    <row r="20" spans="5:10" ht="12.75" customHeight="1">
      <c r="E20" s="55"/>
      <c r="F20" s="52" t="s">
        <v>297</v>
      </c>
      <c r="G20" s="57">
        <f>COUNTA(TN!D2:D96)</f>
        <v>19</v>
      </c>
      <c r="H20" s="57"/>
      <c r="I20" s="57"/>
      <c r="J20" s="54"/>
    </row>
    <row r="21" spans="5:9" ht="12.75" customHeight="1">
      <c r="E21" s="49" t="s">
        <v>303</v>
      </c>
      <c r="F21" s="50" t="s">
        <v>296</v>
      </c>
      <c r="G21" s="51">
        <f>SUM(G9,G11,G13,G15,G17,G19)</f>
        <v>249</v>
      </c>
      <c r="H21" s="51"/>
      <c r="I21" s="51"/>
    </row>
    <row r="22" spans="5:9" ht="12.75" customHeight="1">
      <c r="E22" s="49"/>
      <c r="F22" s="52" t="s">
        <v>297</v>
      </c>
      <c r="G22" s="53">
        <f>SUM(G10,G12,G14,G16,G18,G20)</f>
        <v>92</v>
      </c>
      <c r="H22" s="53"/>
      <c r="I22" s="53"/>
    </row>
  </sheetData>
  <mergeCells count="28">
    <mergeCell ref="E8:I8"/>
    <mergeCell ref="E9:E10"/>
    <mergeCell ref="G9:I9"/>
    <mergeCell ref="J9:J10"/>
    <mergeCell ref="G10:I10"/>
    <mergeCell ref="E11:E12"/>
    <mergeCell ref="G11:I11"/>
    <mergeCell ref="J11:J12"/>
    <mergeCell ref="G12:I12"/>
    <mergeCell ref="E13:E14"/>
    <mergeCell ref="G13:I13"/>
    <mergeCell ref="J13:J14"/>
    <mergeCell ref="G14:I14"/>
    <mergeCell ref="E15:E16"/>
    <mergeCell ref="G15:I15"/>
    <mergeCell ref="J15:J16"/>
    <mergeCell ref="G16:I16"/>
    <mergeCell ref="E17:E18"/>
    <mergeCell ref="G17:I17"/>
    <mergeCell ref="J17:J18"/>
    <mergeCell ref="G18:I18"/>
    <mergeCell ref="E19:E20"/>
    <mergeCell ref="G19:I19"/>
    <mergeCell ref="J19:J20"/>
    <mergeCell ref="G20:I20"/>
    <mergeCell ref="E21:E22"/>
    <mergeCell ref="G21:I21"/>
    <mergeCell ref="G22:I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2011-10-01T12:27:32Z</cp:lastPrinted>
  <dcterms:modified xsi:type="dcterms:W3CDTF">2011-10-06T13:15:05Z</dcterms:modified>
  <cp:category/>
  <cp:version/>
  <cp:contentType/>
  <cp:contentStatus/>
  <cp:revision>1</cp:revision>
</cp:coreProperties>
</file>