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48" windowWidth="9720" windowHeight="6228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P" sheetId="6" r:id="rId6"/>
    <sheet name="TN" sheetId="7" r:id="rId7"/>
    <sheet name="Stałe" sheetId="8" r:id="rId8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<sst xmlns="http://schemas.openxmlformats.org/spreadsheetml/2006/main" count="380" uniqueCount="211">
  <si>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</si>
  <si>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</si>
  <si>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</si>
  <si>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</si>
  <si>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</si>
  <si>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</si>
  <si>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</si>
  <si>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</si>
  <si>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</si>
  <si>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</si>
  <si>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</si>
  <si>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</si>
  <si>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</si>
  <si>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</si>
  <si>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</si>
  <si>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</si>
  <si>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</si>
  <si>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</si>
  <si>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</si>
  <si>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</si>
  <si>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</si>
  <si>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</si>
  <si>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</si>
  <si>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</si>
  <si>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</si>
  <si>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</si>
  <si>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t>Kierownik Zawodów: Adam Rodziewicz (PInO)</t>
  </si>
  <si>
    <t>Sędzia Główny: Marek Wąsowski (PInO)</t>
  </si>
  <si>
    <t>KIEROWNIK ZAWODÓW</t>
  </si>
  <si>
    <t xml:space="preserve">      Adam Rodziewicz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</si>
  <si>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</si>
  <si>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</si>
  <si>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</si>
  <si>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>11. PROTESTY:</t>
  </si>
  <si>
    <t xml:space="preserve">                       SĘDZIA GŁÓWNY</t>
  </si>
  <si>
    <t xml:space="preserve">                               Marek Wąsowski</t>
  </si>
  <si>
    <t xml:space="preserve">5. ETAPY: 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</si>
  <si>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</t>
  </si>
  <si>
    <t>TN</t>
  </si>
  <si>
    <t>Pawłowicz Adam
Kuryło Mateusz</t>
  </si>
  <si>
    <t>Gimnazjum Bolków</t>
  </si>
  <si>
    <t>nkl</t>
  </si>
  <si>
    <t>MKKT Bogatynia (G1)</t>
  </si>
  <si>
    <t>Na imprezie nie wybrano komisji odwoławczej. W trakcie zawodów nie zgłoszono protestów.</t>
  </si>
  <si>
    <r>
      <t xml:space="preserve">8.  WARUNKI ATMOSFERYCZNE: </t>
    </r>
    <r>
      <rPr>
        <sz val="12"/>
        <rFont val="Times New Roman"/>
        <family val="1"/>
      </rPr>
      <t>zawody odbyły się przy bardzo dobrych warunkach
 atmosferycznych.</t>
    </r>
  </si>
  <si>
    <t>Etap kat. TP "Wokół stadionu" Autor: Tadeusz Sławiński</t>
  </si>
  <si>
    <t>Bartłomiej Mazan
Żurawski Jakub</t>
  </si>
  <si>
    <t>Szczecin</t>
  </si>
  <si>
    <t>Grzegorz Ożogowski</t>
  </si>
  <si>
    <t>Szymon Warmbier
Maciej Kowański</t>
  </si>
  <si>
    <t>Sylwia Szczasiuk
Jakub Bawół</t>
  </si>
  <si>
    <t>Tomasz Kurlej
Dawid Kobiałka</t>
  </si>
  <si>
    <t xml:space="preserve">Barłomiej Wąsowski
Marcin Misiewicz </t>
  </si>
  <si>
    <t>Marek Maślak 
Marcin Kaczyński</t>
  </si>
  <si>
    <t>Andrzej Krochmal
Tomasz Gronau</t>
  </si>
  <si>
    <t>Warszawa</t>
  </si>
  <si>
    <t xml:space="preserve">Marek Mirosław
Marcin Bartoszewski </t>
  </si>
  <si>
    <t>Zbigniew Socha
Ryszard Sikora</t>
  </si>
  <si>
    <t>Piotr Zgoda
Edyta Gromek</t>
  </si>
  <si>
    <t>Roman Trocha
Wiktor Marczak</t>
  </si>
  <si>
    <t>Dzierżoniów
Warszawa</t>
  </si>
  <si>
    <t>Wojciech Wieczorek
Moraczewski Krzysztof</t>
  </si>
  <si>
    <t>Krzysztof Labus
Roman Blimke</t>
  </si>
  <si>
    <t>Krzysztof Ligienza
Maciej Zachara</t>
  </si>
  <si>
    <t>Kazimierz Makieła</t>
  </si>
  <si>
    <t>Adam Skoczyński
Jacek Wieszaczewski</t>
  </si>
  <si>
    <t>Leszek Herman-Ilżycki 
Anna Trykozko</t>
  </si>
  <si>
    <t>Mirosław Kobiałka
Tomasz Kubis</t>
  </si>
  <si>
    <t>Marcin Hoffmann 
Hubert Świerczyński</t>
  </si>
  <si>
    <t>Katarzyna Dymara
Jan Dymara</t>
  </si>
  <si>
    <t>Ewa Tarnowska
Waldemar Fijor</t>
  </si>
  <si>
    <t>Jacek Gdula
Dariusz Hajduk</t>
  </si>
  <si>
    <t>Will Anna
Brzuchalska Patrycja</t>
  </si>
  <si>
    <t>Podkówka Tomasz
Kwiatkowski Kacper</t>
  </si>
  <si>
    <t>"Wiking" Szczecin</t>
  </si>
  <si>
    <t>Haptar Arur
Łukasiewicz Adrian</t>
  </si>
  <si>
    <t>Jaracz Paweł
Malinowski Szymon</t>
  </si>
  <si>
    <t>Pawłowicz Maciej
Mazur Paweł</t>
  </si>
  <si>
    <t>Wawrzynowicz Krystian
Półćwiartek Piotr</t>
  </si>
  <si>
    <t>Gorczyca Natalia
Malawska Anna</t>
  </si>
  <si>
    <t>MKKT Bogatynia (Opolno)</t>
  </si>
  <si>
    <t>MKKT Bogatynia (G 2)</t>
  </si>
  <si>
    <t>"Plessino" Pszczyna</t>
  </si>
  <si>
    <t>Skoczyński Jakub
Skoczyński Arkadiusz</t>
  </si>
  <si>
    <t>Orientop Wrocław</t>
  </si>
  <si>
    <t>Gliwice
Tychy</t>
  </si>
  <si>
    <t>Orientop Wrocław
Knurów</t>
  </si>
  <si>
    <t>SKO-15 Południk</t>
  </si>
  <si>
    <t>Orinop Wrocław</t>
  </si>
  <si>
    <t>Grillino</t>
  </si>
  <si>
    <t>InO TOP Zgorzelec</t>
  </si>
  <si>
    <t>Gim. SP2 Lwówek Ślaski</t>
  </si>
  <si>
    <t>GKT Cyrkino</t>
  </si>
  <si>
    <t>KTK Łapiguz Siedlęcin</t>
  </si>
  <si>
    <t>Wiking Szczecin</t>
  </si>
  <si>
    <t>Marcin Petela</t>
  </si>
  <si>
    <t>Woźniak Barbara
Zań Mateusz</t>
  </si>
  <si>
    <t>Rink Mikołaj
Januszewicz Piotr</t>
  </si>
  <si>
    <t>Gimnazjum SP2 Lwówek Śl.</t>
  </si>
  <si>
    <t>Cetnarski Krzysztof</t>
  </si>
  <si>
    <t>Knapp Dominika
Skarbek Anna</t>
  </si>
  <si>
    <t>Gimnazjum Sulików</t>
  </si>
  <si>
    <t>Biernacki Wojciech</t>
  </si>
  <si>
    <t>Starzyńska Karolina
Lula Karolina</t>
  </si>
  <si>
    <t>Żaguń Kornel
Porabik Krystian</t>
  </si>
  <si>
    <t>Mamczak Pior
Pelc Adrian</t>
  </si>
  <si>
    <t>Muzyk Martyna
Gwóźdź Karolina</t>
  </si>
  <si>
    <t>Jankiewicz Szymon
Cisek Klaudia
Piłat Michał</t>
  </si>
  <si>
    <t xml:space="preserve">Hawrył Katarzyna
Legeżyńska Marleta </t>
  </si>
  <si>
    <t>Śliwczyńska Gabriela
Słabkowska Izabela</t>
  </si>
  <si>
    <t>Ostrowski Kamil
Sroka Adrian</t>
  </si>
  <si>
    <t>Kowalonek Martyna
Doroszczak Katarzyna</t>
  </si>
  <si>
    <t>Walkowiak Kamila
Buczkowski Marceli</t>
  </si>
  <si>
    <t>Sadowski Jacek
Warchoł Dominik</t>
  </si>
  <si>
    <t>Walińska Katarzyna
Szczyglewska Natalia</t>
  </si>
  <si>
    <t>Sadowska Agata
Lipowicz Małgorzata</t>
  </si>
  <si>
    <t>"InO-Top" Zgorzelec</t>
  </si>
  <si>
    <t>Lasota Aleksandra
Ławrynowicz Klaudia</t>
  </si>
  <si>
    <t>KTK "Łapiguz" Siedlęcin (SP6 Jelenia Góra)</t>
  </si>
  <si>
    <t>Desput Marcin
Serafin Michał</t>
  </si>
  <si>
    <t>Skoczyński Arkadiusz</t>
  </si>
  <si>
    <t>PKT "Plessino" Pszczyna</t>
  </si>
  <si>
    <t>Trocha Barbara
Zgoda Bartosz</t>
  </si>
  <si>
    <t>"Orientop" Wrocław</t>
  </si>
  <si>
    <t>Trocha Piotr
Bara Dominik</t>
  </si>
  <si>
    <t>Krzysztof Marecki
Maciej Szczerepa</t>
  </si>
  <si>
    <t>abs</t>
  </si>
  <si>
    <t>Wiesław Drewniak
Janusz Desput</t>
  </si>
  <si>
    <t>Bolków
KTK Łapiguz Siedlęcin</t>
  </si>
  <si>
    <t>SKO-15 Południk
Salamandra</t>
  </si>
  <si>
    <t>Plessino Pszczyna
PTTK Strzelin</t>
  </si>
  <si>
    <t>Egzotyk Częstochowa
Skarmat Toruń</t>
  </si>
  <si>
    <t>Marcin Falejczyk</t>
  </si>
  <si>
    <t>Skróty Radom</t>
  </si>
  <si>
    <t>MKKT Bogatynia (G2)</t>
  </si>
  <si>
    <t>Jarosz Agata
Czarniecka Magdalena</t>
  </si>
  <si>
    <t>Piekarz  Marlena
Jarosz Kaarzyna</t>
  </si>
  <si>
    <t>Matyjasik Patrycja
Zdzitowiecka Magdalena</t>
  </si>
  <si>
    <t>Nowiczuk Emilia
Dąbrowska Jagoda</t>
  </si>
  <si>
    <t>Stodolska Patrycja
Wołczek Luiza</t>
  </si>
  <si>
    <t>Desput Małgorzata
Gawryjołek Aldona</t>
  </si>
  <si>
    <t>Gimnazjum SP 2 Lwówek Śl.</t>
  </si>
  <si>
    <t>Leszczyński Dawid</t>
  </si>
  <si>
    <t>Leszczynski Kacper
Lisak Michał</t>
  </si>
  <si>
    <t>Zawadzka Dominika
Hołubowicz Anita</t>
  </si>
  <si>
    <t>Włosek Olga
Dziak Michał</t>
  </si>
  <si>
    <t>Hasiuk Beata
Wróbel Anna</t>
  </si>
  <si>
    <t>Aleksandrowicz Iga
Liniewicz Parycja</t>
  </si>
  <si>
    <t>Kamiński Michał
Krzyżanowski Adam</t>
  </si>
  <si>
    <t>Szczasiuk Jędrzej</t>
  </si>
  <si>
    <t>Desput Krzysztof</t>
  </si>
  <si>
    <t>Zdunek Michał
Zawadzki Marcin</t>
  </si>
  <si>
    <t>Łabędź Katarzyna
Czerniawski Paweł</t>
  </si>
  <si>
    <t>Plessino Pszczyna</t>
  </si>
  <si>
    <t>Skoczyński Jakub</t>
  </si>
  <si>
    <t>Solenta Angelika
Samsel Bartosz</t>
  </si>
  <si>
    <t>Wałach Karol
Maciejewska Aneta</t>
  </si>
  <si>
    <t>Mikołajczyk Wojciech
Danielski Daniel</t>
  </si>
  <si>
    <t>SP Radogoszcz</t>
  </si>
  <si>
    <t>MKKT Bogatynia (SP1)</t>
  </si>
  <si>
    <t>MKKT Bogatynia (SP3)</t>
  </si>
  <si>
    <t>Nazwisko i Imię</t>
  </si>
  <si>
    <t>Mostowik Paulina</t>
  </si>
  <si>
    <t>SP 5 Zgorzelec</t>
  </si>
  <si>
    <t>Bartczak Ola</t>
  </si>
  <si>
    <t>Jakubowska Wioletta</t>
  </si>
  <si>
    <t>Nieckarz Monika</t>
  </si>
  <si>
    <t>Maj Daria</t>
  </si>
  <si>
    <t>Stawicka Karolina</t>
  </si>
  <si>
    <t>Rabiko Katarzyna</t>
  </si>
  <si>
    <t>Zarębska Maria</t>
  </si>
  <si>
    <t>Jóźwiak Karolina</t>
  </si>
  <si>
    <t>Buzbas Damian</t>
  </si>
  <si>
    <t>Buzbas Dominik</t>
  </si>
  <si>
    <t>Żelichowska Ola</t>
  </si>
  <si>
    <t>Sulików</t>
  </si>
  <si>
    <t>MKKT "Tramp" Bogatynia</t>
  </si>
  <si>
    <t>Piaśnik Joanna</t>
  </si>
  <si>
    <t>Adamska Anna</t>
  </si>
  <si>
    <t>Bogdaniec Krystian</t>
  </si>
  <si>
    <t>Matuszewski Gracjan</t>
  </si>
  <si>
    <t>Duś Przemysław</t>
  </si>
  <si>
    <t>Kalompa Juliana</t>
  </si>
  <si>
    <t>Rama Adrian</t>
  </si>
  <si>
    <t>Russ Patryk</t>
  </si>
  <si>
    <t>Bajda Jan</t>
  </si>
  <si>
    <t>Gola Mikołaj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</si>
  <si>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 1</t>
    </r>
    <r>
      <rPr>
        <sz val="12"/>
        <rFont val="Times New Roman"/>
        <family val="1"/>
      </rPr>
      <t>2 - 14 wrzesień 2008 r. w Węglińcu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</si>
  <si>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"Sudety Zachodnie"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</si>
  <si>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Miejsko-Gminny Ośrodek Kultury w Węglińcu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</si>
  <si>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Komisja Imprez na Orientację ZG PTTK w Warszawie</t>
    </r>
  </si>
  <si>
    <r>
      <t>·</t>
    </r>
    <r>
      <rPr>
        <sz val="12"/>
        <rFont val="Times New Roman"/>
        <family val="1"/>
      </rPr>
      <t>    Ministerstwa Obrony Narodowej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</si>
  <si>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</si>
  <si>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Powiatu Zgorzeleckiego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</si>
  <si>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i Miasta Zgorzelec</t>
    </r>
  </si>
  <si>
    <t>Etap I kat. TS/TJ „Po śladach...” Autor: Tadeusz Sławiński</t>
  </si>
  <si>
    <t>Etap I kat. TM „Grzybobranie” Autor: Tadeusz Sławiński</t>
  </si>
  <si>
    <t>Etap II kat. TD „Grzybobranie” Autor: Tadeusz Sławiński</t>
  </si>
  <si>
    <t>Etap I kat. TD „Taaki Grzyb" Autor: Tadeusz Sławiński</t>
  </si>
  <si>
    <t>Etap II kat. TM „Taaki Grzyb” Autor: Tadeusz Sławiński</t>
  </si>
  <si>
    <t>Etap II kat. TS „Zegar tyka, a czas umyka” Autor: Marek Wąsowski</t>
  </si>
  <si>
    <t>Etap II kat. TJ „Święto Grzybów” Autor: Aleksandra Dąbrowska</t>
  </si>
  <si>
    <t>Kat. TN (nocny) „Nocne Grzybobranie” Autor: Adam Rodziewicz</t>
  </si>
  <si>
    <t>Etap III kat. TS „Święto Grzybów” Autor: Alekandra Dąbrowska</t>
  </si>
  <si>
    <t>Etap III kat. TJ „Zegar tyka, a czas umyka” Autor: Marek Wąsowski</t>
  </si>
  <si>
    <r>
      <t xml:space="preserve">7.  UCZESTNICTWO: </t>
    </r>
    <r>
      <rPr>
        <sz val="12"/>
        <rFont val="Times New Roman"/>
        <family val="1"/>
      </rPr>
      <t>do zawodów zgłosiło udział 188 uczestników. Wystartowało: 
23 zawodników w kat. TS, 15 zawodników w kat. TJ, 36 zawodników w kat. TM, 
62 w kat. TD, 22 w kat. TP oraz 8 w kat. TN. Razem wystartowało 166 zawodników.</t>
    </r>
  </si>
  <si>
    <r>
      <t>9.  SĘDZIOWANIE I PUNKTACJA:</t>
    </r>
    <r>
      <rPr>
        <sz val="12"/>
        <rFont val="Times New Roman"/>
        <family val="1"/>
      </rPr>
      <t xml:space="preserve"> zgodnie z Zasadami Punktacji KInO ZG PTTK, Regulaminem Pucharu Polski oraz Regulaminem Pucharu Dolnego Śląska w MnO.</t>
    </r>
  </si>
  <si>
    <t>Kwatermistrz: Joanna Podkalicka</t>
  </si>
  <si>
    <t>Budowa tras: Tadeusz Sławiński (Etap I kat. TS, TJ, TM, TD oraz TP, Etap II kat. TM i TD), Marek Wąsowski (Etap II w kat. TS oraz etap III w kat. TJ), Aleksandra Dąbrowska (Etap III w kat. TS oraz etap II w kat. TJ), Adam Rodziewicz (Kat. TN)</t>
  </si>
  <si>
    <t>Wycieczka krajoznawcza: Tadeusz Prawelski (przewodnik sudecki)</t>
  </si>
  <si>
    <t>Sędziowanie: Wojciech Król, Aleksandra Jaźwa, Tadeusz Prawelski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</si>
</sst>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2" fontId="1" fillId="18" borderId="12" xfId="0" applyNumberFormat="1" applyFont="1" applyFill="1" applyBorder="1" applyAlignment="1">
      <alignment horizontal="center" vertical="center" wrapText="1"/>
    </xf>
    <xf numFmtId="12" fontId="0" fillId="0" borderId="10" xfId="0" applyNumberFormat="1" applyBorder="1" applyAlignment="1">
      <alignment horizontal="left" vertical="center" wrapText="1"/>
    </xf>
    <xf numFmtId="12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2" fontId="1" fillId="18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0" fontId="0" fillId="18" borderId="17" xfId="0" applyFont="1" applyFill="1" applyBorder="1" applyAlignment="1">
      <alignment horizontal="center" vertical="center" wrapText="1"/>
    </xf>
    <xf numFmtId="49" fontId="4" fillId="18" borderId="18" xfId="0" applyNumberFormat="1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textRotation="90" wrapText="1"/>
    </xf>
    <xf numFmtId="0" fontId="0" fillId="18" borderId="21" xfId="0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9" max="9" width="14.875" style="0" customWidth="1"/>
  </cols>
  <sheetData>
    <row r="1" ht="15">
      <c r="A1" s="73" t="s">
        <v>187</v>
      </c>
    </row>
    <row r="2" ht="1.5" customHeight="1">
      <c r="A2" s="76"/>
    </row>
    <row r="3" ht="15">
      <c r="A3" s="73" t="s">
        <v>188</v>
      </c>
    </row>
    <row r="4" ht="2.25" customHeight="1">
      <c r="A4" s="76"/>
    </row>
    <row r="5" ht="15">
      <c r="A5" s="73" t="s">
        <v>25</v>
      </c>
    </row>
    <row r="6" ht="15">
      <c r="A6" s="77" t="s">
        <v>189</v>
      </c>
    </row>
    <row r="7" ht="15">
      <c r="A7" s="77" t="s">
        <v>190</v>
      </c>
    </row>
    <row r="8" ht="15">
      <c r="A8" s="73" t="s">
        <v>30</v>
      </c>
    </row>
    <row r="9" ht="15">
      <c r="A9" s="77" t="s">
        <v>191</v>
      </c>
    </row>
    <row r="10" ht="15">
      <c r="A10" s="77" t="s">
        <v>192</v>
      </c>
    </row>
    <row r="11" ht="15">
      <c r="A11" s="77" t="s">
        <v>193</v>
      </c>
    </row>
    <row r="12" ht="15">
      <c r="A12" s="77" t="s">
        <v>194</v>
      </c>
    </row>
    <row r="13" ht="2.25" customHeight="1">
      <c r="A13" s="67"/>
    </row>
    <row r="14" spans="1:9" ht="15">
      <c r="A14" s="73" t="s">
        <v>36</v>
      </c>
      <c r="B14" s="71"/>
      <c r="C14" s="71"/>
      <c r="D14" s="71"/>
      <c r="E14" s="71"/>
      <c r="F14" s="71"/>
      <c r="G14" s="71"/>
      <c r="H14" s="71"/>
      <c r="I14" s="71"/>
    </row>
    <row r="15" spans="1:9" ht="15">
      <c r="A15" s="74" t="s">
        <v>195</v>
      </c>
      <c r="B15" s="71"/>
      <c r="C15" s="71"/>
      <c r="D15" s="71"/>
      <c r="E15" s="71"/>
      <c r="F15" s="71"/>
      <c r="G15" s="71"/>
      <c r="H15" s="71"/>
      <c r="I15" s="71"/>
    </row>
    <row r="16" spans="1:9" ht="15">
      <c r="A16" s="110" t="s">
        <v>196</v>
      </c>
      <c r="B16" s="111"/>
      <c r="C16" s="111"/>
      <c r="D16" s="111"/>
      <c r="E16" s="111"/>
      <c r="F16" s="111"/>
      <c r="G16" s="111"/>
      <c r="H16" s="111"/>
      <c r="I16" s="111"/>
    </row>
    <row r="17" spans="1:9" ht="15">
      <c r="A17" s="74" t="s">
        <v>198</v>
      </c>
      <c r="B17" s="75"/>
      <c r="C17" s="75"/>
      <c r="D17" s="75"/>
      <c r="E17" s="75"/>
      <c r="F17" s="75"/>
      <c r="G17" s="75"/>
      <c r="H17" s="75"/>
      <c r="I17" s="75"/>
    </row>
    <row r="18" spans="1:9" ht="15">
      <c r="A18" s="74" t="s">
        <v>200</v>
      </c>
      <c r="B18" s="75"/>
      <c r="C18" s="75"/>
      <c r="D18" s="75"/>
      <c r="E18" s="75"/>
      <c r="F18" s="75"/>
      <c r="G18" s="75"/>
      <c r="H18" s="75"/>
      <c r="I18" s="75"/>
    </row>
    <row r="19" spans="1:9" ht="15">
      <c r="A19" s="74" t="s">
        <v>201</v>
      </c>
      <c r="B19" s="75"/>
      <c r="C19" s="75"/>
      <c r="D19" s="75"/>
      <c r="E19" s="75"/>
      <c r="F19" s="75"/>
      <c r="G19" s="75"/>
      <c r="H19" s="75"/>
      <c r="I19" s="75"/>
    </row>
    <row r="20" spans="1:9" ht="15">
      <c r="A20" s="110" t="s">
        <v>199</v>
      </c>
      <c r="B20" s="111"/>
      <c r="C20" s="111"/>
      <c r="D20" s="111"/>
      <c r="E20" s="111"/>
      <c r="F20" s="111"/>
      <c r="G20" s="111"/>
      <c r="H20" s="111"/>
      <c r="I20" s="111"/>
    </row>
    <row r="21" spans="1:9" ht="15">
      <c r="A21" s="110" t="s">
        <v>197</v>
      </c>
      <c r="B21" s="111"/>
      <c r="C21" s="111"/>
      <c r="D21" s="111"/>
      <c r="E21" s="111"/>
      <c r="F21" s="111"/>
      <c r="G21" s="111"/>
      <c r="H21" s="111"/>
      <c r="I21" s="111"/>
    </row>
    <row r="22" spans="1:9" ht="15">
      <c r="A22" s="110" t="s">
        <v>45</v>
      </c>
      <c r="B22" s="111"/>
      <c r="C22" s="111"/>
      <c r="D22" s="111"/>
      <c r="E22" s="111"/>
      <c r="F22" s="111"/>
      <c r="G22" s="111"/>
      <c r="H22" s="111"/>
      <c r="I22" s="111"/>
    </row>
    <row r="23" spans="1:9" ht="15">
      <c r="A23" s="110" t="s">
        <v>202</v>
      </c>
      <c r="B23" s="111"/>
      <c r="C23" s="111"/>
      <c r="D23" s="111"/>
      <c r="E23" s="111"/>
      <c r="F23" s="111"/>
      <c r="G23" s="111"/>
      <c r="H23" s="111"/>
      <c r="I23" s="111"/>
    </row>
    <row r="24" spans="1:9" ht="15">
      <c r="A24" s="110" t="s">
        <v>203</v>
      </c>
      <c r="B24" s="111"/>
      <c r="C24" s="111"/>
      <c r="D24" s="111"/>
      <c r="E24" s="111"/>
      <c r="F24" s="111"/>
      <c r="G24" s="111"/>
      <c r="H24" s="111"/>
      <c r="I24" s="111"/>
    </row>
    <row r="25" ht="15.75" customHeight="1">
      <c r="A25" s="74" t="s">
        <v>204</v>
      </c>
    </row>
    <row r="26" ht="3" customHeight="1">
      <c r="A26" s="69"/>
    </row>
    <row r="27" ht="15">
      <c r="A27" s="65" t="s">
        <v>31</v>
      </c>
    </row>
    <row r="28" spans="1:15" ht="48.75" customHeight="1">
      <c r="A28" s="112" t="s">
        <v>37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ht="2.25" customHeight="1">
      <c r="A29" s="67"/>
    </row>
    <row r="30" spans="1:15" ht="48" customHeight="1">
      <c r="A30" s="108" t="s">
        <v>205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ht="3" customHeight="1">
      <c r="A31" s="66"/>
    </row>
    <row r="32" spans="1:15" ht="30" customHeight="1">
      <c r="A32" s="108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ht="2.25" customHeight="1">
      <c r="A33" s="66"/>
    </row>
    <row r="34" spans="1:9" ht="30" customHeight="1">
      <c r="A34" s="108" t="s">
        <v>206</v>
      </c>
      <c r="B34" s="109"/>
      <c r="C34" s="109"/>
      <c r="D34" s="109"/>
      <c r="E34" s="109"/>
      <c r="F34" s="109"/>
      <c r="G34" s="109"/>
      <c r="H34" s="109"/>
      <c r="I34" s="109"/>
    </row>
    <row r="35" ht="1.5" customHeight="1">
      <c r="A35" s="70"/>
    </row>
    <row r="36" ht="15">
      <c r="A36" s="65" t="s">
        <v>32</v>
      </c>
    </row>
    <row r="37" ht="15">
      <c r="A37" s="69" t="s">
        <v>26</v>
      </c>
    </row>
    <row r="38" ht="15">
      <c r="A38" s="69" t="s">
        <v>27</v>
      </c>
    </row>
    <row r="39" ht="15">
      <c r="A39" s="69" t="s">
        <v>207</v>
      </c>
    </row>
    <row r="40" spans="1:9" ht="46.5" customHeight="1">
      <c r="A40" s="112" t="s">
        <v>208</v>
      </c>
      <c r="B40" s="109"/>
      <c r="C40" s="109"/>
      <c r="D40" s="109"/>
      <c r="E40" s="109"/>
      <c r="F40" s="109"/>
      <c r="G40" s="109"/>
      <c r="H40" s="109"/>
      <c r="I40" s="109"/>
    </row>
    <row r="41" ht="15">
      <c r="A41" s="72" t="s">
        <v>209</v>
      </c>
    </row>
    <row r="42" ht="15">
      <c r="A42" s="72" t="s">
        <v>210</v>
      </c>
    </row>
    <row r="43" ht="2.25" customHeight="1">
      <c r="A43" s="67"/>
    </row>
    <row r="44" ht="15">
      <c r="A44" s="73" t="s">
        <v>33</v>
      </c>
    </row>
    <row r="45" spans="1:9" ht="15.75" customHeight="1">
      <c r="A45" s="112" t="s">
        <v>43</v>
      </c>
      <c r="B45" s="109"/>
      <c r="C45" s="109"/>
      <c r="D45" s="109"/>
      <c r="E45" s="109"/>
      <c r="F45" s="109"/>
      <c r="G45" s="109"/>
      <c r="H45" s="109"/>
      <c r="I45" s="109"/>
    </row>
    <row r="46" ht="45.75" customHeight="1">
      <c r="A46" s="68"/>
    </row>
    <row r="47" spans="1:6" ht="15">
      <c r="A47" s="68" t="s">
        <v>28</v>
      </c>
      <c r="F47" s="68" t="s">
        <v>34</v>
      </c>
    </row>
    <row r="48" spans="1:14" ht="15">
      <c r="A48" s="68" t="s">
        <v>29</v>
      </c>
      <c r="F48" s="110" t="s">
        <v>35</v>
      </c>
      <c r="G48" s="109"/>
      <c r="H48" s="109"/>
      <c r="I48" s="109"/>
      <c r="J48" s="109"/>
      <c r="K48" s="109"/>
      <c r="L48" s="109"/>
      <c r="M48" s="109"/>
      <c r="N48" s="109"/>
    </row>
  </sheetData>
  <sheetProtection/>
  <mergeCells count="13">
    <mergeCell ref="A16:I16"/>
    <mergeCell ref="A20:I20"/>
    <mergeCell ref="A21:I21"/>
    <mergeCell ref="A24:I24"/>
    <mergeCell ref="A23:I23"/>
    <mergeCell ref="A32:O32"/>
    <mergeCell ref="A22:I22"/>
    <mergeCell ref="F48:N48"/>
    <mergeCell ref="A45:I45"/>
    <mergeCell ref="A40:I40"/>
    <mergeCell ref="A28:O28"/>
    <mergeCell ref="A30:O30"/>
    <mergeCell ref="A34:I34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75" zoomScalePageLayoutView="0" workbookViewId="0" topLeftCell="A1">
      <pane ySplit="2" topLeftCell="BM9" activePane="bottomLeft" state="frozen"/>
      <selection pane="topLeft" activeCell="A1" sqref="A1"/>
      <selection pane="bottomLeft" activeCell="J16" sqref="J16"/>
    </sheetView>
  </sheetViews>
  <sheetFormatPr defaultColWidth="9.00390625" defaultRowHeight="25.5" customHeight="1"/>
  <cols>
    <col min="1" max="1" width="5.625" style="52" bestFit="1" customWidth="1"/>
    <col min="2" max="2" width="20.50390625" style="53" bestFit="1" customWidth="1"/>
    <col min="3" max="3" width="20.00390625" style="54" bestFit="1" customWidth="1"/>
    <col min="4" max="4" width="5.625" style="50" bestFit="1" customWidth="1"/>
    <col min="5" max="5" width="9.00390625" style="51" bestFit="1" customWidth="1"/>
    <col min="6" max="6" width="6.00390625" style="52" customWidth="1"/>
    <col min="7" max="7" width="6.50390625" style="50" bestFit="1" customWidth="1"/>
    <col min="8" max="8" width="8.375" style="51" customWidth="1"/>
    <col min="9" max="9" width="3.50390625" style="52" customWidth="1"/>
    <col min="10" max="10" width="8.50390625" style="51" customWidth="1"/>
    <col min="11" max="11" width="3.50390625" style="52" customWidth="1"/>
    <col min="12" max="12" width="6.50390625" style="50" bestFit="1" customWidth="1"/>
    <col min="13" max="13" width="8.125" style="51" customWidth="1"/>
    <col min="14" max="14" width="3.50390625" style="52" customWidth="1"/>
    <col min="15" max="15" width="8.125" style="51" bestFit="1" customWidth="1"/>
    <col min="16" max="16" width="3.50390625" style="52" customWidth="1"/>
    <col min="17" max="17" width="5.625" style="50" hidden="1" customWidth="1"/>
    <col min="18" max="18" width="8.125" style="51" hidden="1" customWidth="1"/>
    <col min="19" max="19" width="3.375" style="52" hidden="1" customWidth="1"/>
    <col min="20" max="20" width="8.125" style="51" hidden="1" customWidth="1"/>
    <col min="21" max="21" width="9.125" style="52" hidden="1" customWidth="1"/>
    <col min="22" max="16384" width="9.125" style="20" customWidth="1"/>
  </cols>
  <sheetData>
    <row r="1" spans="1:21" s="2" customFormat="1" ht="25.5" customHeight="1">
      <c r="A1" s="113" t="s">
        <v>0</v>
      </c>
      <c r="B1" s="115" t="s">
        <v>19</v>
      </c>
      <c r="C1" s="115" t="s">
        <v>22</v>
      </c>
      <c r="D1" s="34" t="s">
        <v>9</v>
      </c>
      <c r="E1" s="34"/>
      <c r="F1" s="34"/>
      <c r="G1" s="34" t="s">
        <v>10</v>
      </c>
      <c r="H1" s="34"/>
      <c r="I1" s="34"/>
      <c r="J1" s="34" t="s">
        <v>14</v>
      </c>
      <c r="K1" s="34"/>
      <c r="L1" s="100" t="s">
        <v>12</v>
      </c>
      <c r="M1" s="34"/>
      <c r="N1" s="34"/>
      <c r="O1" s="34" t="s">
        <v>15</v>
      </c>
      <c r="P1" s="35"/>
      <c r="Q1" s="29" t="s">
        <v>11</v>
      </c>
      <c r="R1" s="30"/>
      <c r="S1" s="30"/>
      <c r="T1" s="30" t="s">
        <v>16</v>
      </c>
      <c r="U1" s="30"/>
    </row>
    <row r="2" spans="1:21" s="1" customFormat="1" ht="57.75" customHeight="1" thickBot="1">
      <c r="A2" s="114"/>
      <c r="B2" s="116"/>
      <c r="C2" s="116"/>
      <c r="D2" s="36" t="s">
        <v>17</v>
      </c>
      <c r="E2" s="37" t="s">
        <v>18</v>
      </c>
      <c r="F2" s="36" t="s">
        <v>13</v>
      </c>
      <c r="G2" s="36" t="s">
        <v>17</v>
      </c>
      <c r="H2" s="37" t="s">
        <v>18</v>
      </c>
      <c r="I2" s="36" t="s">
        <v>13</v>
      </c>
      <c r="J2" s="37" t="s">
        <v>18</v>
      </c>
      <c r="K2" s="36" t="s">
        <v>13</v>
      </c>
      <c r="L2" s="36" t="s">
        <v>17</v>
      </c>
      <c r="M2" s="37" t="s">
        <v>18</v>
      </c>
      <c r="N2" s="36" t="s">
        <v>13</v>
      </c>
      <c r="O2" s="37" t="s">
        <v>18</v>
      </c>
      <c r="P2" s="38" t="s">
        <v>13</v>
      </c>
      <c r="Q2" s="31" t="s">
        <v>17</v>
      </c>
      <c r="R2" s="32" t="s">
        <v>18</v>
      </c>
      <c r="S2" s="33" t="s">
        <v>13</v>
      </c>
      <c r="T2" s="32" t="s">
        <v>18</v>
      </c>
      <c r="U2" s="33" t="s">
        <v>13</v>
      </c>
    </row>
    <row r="3" spans="1:21" ht="25.5" customHeight="1">
      <c r="A3" s="19">
        <f>P3</f>
        <v>1</v>
      </c>
      <c r="B3" s="43" t="s">
        <v>54</v>
      </c>
      <c r="C3" s="42" t="s">
        <v>55</v>
      </c>
      <c r="D3" s="17">
        <v>0</v>
      </c>
      <c r="E3" s="18">
        <f aca="true" t="shared" si="0" ref="E3:E20">IF(D3&lt;&gt;"",IF(ISNUMBER(D3),MAX(1000/TSE1*(TSE1-D3+MIN(D$1:D$65536)),0),0),"")</f>
        <v>1000.0000000000001</v>
      </c>
      <c r="F3" s="19">
        <f aca="true" t="shared" si="1" ref="F3:F20">IF(E3&lt;&gt;"",RANK(E3,E$1:E$65536),"")</f>
        <v>1</v>
      </c>
      <c r="G3" s="17">
        <v>0</v>
      </c>
      <c r="H3" s="18">
        <f aca="true" t="shared" si="2" ref="H3:H20">IF(G3&lt;&gt;"",IF(ISNUMBER(G3),MAX(1000/TSE2*(TSE2-G3+MIN(G$1:G$65536)),0),0),"")</f>
        <v>1000</v>
      </c>
      <c r="I3" s="19">
        <f aca="true" t="shared" si="3" ref="I3:I20">IF(H3&lt;&gt;"",RANK(H3,H$1:H$65536),"")</f>
        <v>1</v>
      </c>
      <c r="J3" s="18">
        <f aca="true" t="shared" si="4" ref="J3:J20">IF(H3&lt;&gt;"",E3+H3,"")</f>
        <v>2000</v>
      </c>
      <c r="K3" s="19">
        <f aca="true" t="shared" si="5" ref="K3:K20">IF(J3&lt;&gt;"",RANK(J3,J$1:J$65536),"")</f>
        <v>1</v>
      </c>
      <c r="L3" s="28">
        <v>0</v>
      </c>
      <c r="M3" s="18">
        <f aca="true" t="shared" si="6" ref="M3:M20">IF(L3&lt;&gt;"",IF(ISNUMBER(L3),MAX(1000/TSE3*(TSE3-L3+MIN(L$1:L$65536)),0),0),"")</f>
        <v>1000</v>
      </c>
      <c r="N3" s="19">
        <f aca="true" t="shared" si="7" ref="N3:N20">IF(M3&lt;&gt;"",RANK(M3,M$1:M$65536),"")</f>
        <v>1</v>
      </c>
      <c r="O3" s="18">
        <f aca="true" t="shared" si="8" ref="O3:O20">IF(M3&lt;&gt;"",J3+M3,"")</f>
        <v>3000</v>
      </c>
      <c r="P3" s="19">
        <f aca="true" t="shared" si="9" ref="P3:P20">IF(O3&lt;&gt;"",RANK(O3,O$1:O$65536),"")</f>
        <v>1</v>
      </c>
      <c r="Q3" s="17"/>
      <c r="R3" s="18"/>
      <c r="S3" s="19"/>
      <c r="T3" s="18"/>
      <c r="U3" s="19"/>
    </row>
    <row r="4" spans="1:21" ht="25.5" customHeight="1">
      <c r="A4" s="19">
        <f aca="true" t="shared" si="10" ref="A4:A20">P4</f>
        <v>1</v>
      </c>
      <c r="B4" s="43" t="s">
        <v>57</v>
      </c>
      <c r="C4" s="42" t="s">
        <v>89</v>
      </c>
      <c r="D4" s="17">
        <v>0</v>
      </c>
      <c r="E4" s="18">
        <f t="shared" si="0"/>
        <v>1000.0000000000001</v>
      </c>
      <c r="F4" s="19">
        <f t="shared" si="1"/>
        <v>1</v>
      </c>
      <c r="G4" s="17">
        <v>0</v>
      </c>
      <c r="H4" s="18">
        <f t="shared" si="2"/>
        <v>1000</v>
      </c>
      <c r="I4" s="19">
        <f t="shared" si="3"/>
        <v>1</v>
      </c>
      <c r="J4" s="18">
        <f t="shared" si="4"/>
        <v>2000</v>
      </c>
      <c r="K4" s="19">
        <f t="shared" si="5"/>
        <v>1</v>
      </c>
      <c r="L4" s="28">
        <v>0</v>
      </c>
      <c r="M4" s="18">
        <f t="shared" si="6"/>
        <v>1000</v>
      </c>
      <c r="N4" s="19">
        <f t="shared" si="7"/>
        <v>1</v>
      </c>
      <c r="O4" s="18">
        <f t="shared" si="8"/>
        <v>3000</v>
      </c>
      <c r="P4" s="19">
        <f t="shared" si="9"/>
        <v>1</v>
      </c>
      <c r="Q4" s="17"/>
      <c r="R4" s="18">
        <f>IF(Q4&lt;&gt;"",IF(ISNUMBER(Q4),MAX(1000/TSE4*(TSE4-Q4+MIN(Q:Q)),0),0),"")</f>
      </c>
      <c r="S4" s="19">
        <f>IF(R4&lt;&gt;"",RANK(R4,R:R),"")</f>
      </c>
      <c r="T4" s="18">
        <f>IF(R4&lt;&gt;"",O4+R4,"")</f>
      </c>
      <c r="U4" s="19">
        <f>IF(T4&lt;&gt;"",RANK(T4,T:T),"")</f>
      </c>
    </row>
    <row r="5" spans="1:21" ht="25.5" customHeight="1">
      <c r="A5" s="19">
        <f t="shared" si="10"/>
        <v>3</v>
      </c>
      <c r="B5" s="43" t="s">
        <v>68</v>
      </c>
      <c r="C5" s="102" t="s">
        <v>47</v>
      </c>
      <c r="D5" s="17">
        <v>0</v>
      </c>
      <c r="E5" s="18">
        <f t="shared" si="0"/>
        <v>1000.0000000000001</v>
      </c>
      <c r="F5" s="19">
        <f t="shared" si="1"/>
        <v>1</v>
      </c>
      <c r="G5" s="17">
        <v>1</v>
      </c>
      <c r="H5" s="18">
        <f t="shared" si="2"/>
        <v>999.2063492063492</v>
      </c>
      <c r="I5" s="19">
        <f t="shared" si="3"/>
        <v>6</v>
      </c>
      <c r="J5" s="18">
        <f t="shared" si="4"/>
        <v>1999.2063492063494</v>
      </c>
      <c r="K5" s="19">
        <f t="shared" si="5"/>
        <v>3</v>
      </c>
      <c r="L5" s="28">
        <v>0</v>
      </c>
      <c r="M5" s="18">
        <f t="shared" si="6"/>
        <v>1000</v>
      </c>
      <c r="N5" s="19">
        <f t="shared" si="7"/>
        <v>1</v>
      </c>
      <c r="O5" s="18">
        <f t="shared" si="8"/>
        <v>2999.2063492063494</v>
      </c>
      <c r="P5" s="19">
        <f t="shared" si="9"/>
        <v>3</v>
      </c>
      <c r="Q5" s="17"/>
      <c r="R5" s="18">
        <f>IF(Q5&lt;&gt;"",IF(ISNUMBER(Q5),MAX(1000/TSE4*(TSE4-Q5+MIN(Q:Q)),0),0),"")</f>
      </c>
      <c r="S5" s="19">
        <f>IF(R5&lt;&gt;"",RANK(R5,R:R),"")</f>
      </c>
      <c r="T5" s="18">
        <f>IF(R5&lt;&gt;"",O5+R5,"")</f>
      </c>
      <c r="U5" s="19">
        <f>IF(T5&lt;&gt;"",RANK(T5,T:T),"")</f>
      </c>
    </row>
    <row r="6" spans="1:21" ht="25.5" customHeight="1">
      <c r="A6" s="19">
        <f t="shared" si="10"/>
        <v>4</v>
      </c>
      <c r="B6" s="43" t="s">
        <v>63</v>
      </c>
      <c r="C6" s="42" t="s">
        <v>88</v>
      </c>
      <c r="D6" s="17">
        <v>0</v>
      </c>
      <c r="E6" s="18">
        <f t="shared" si="0"/>
        <v>1000.0000000000001</v>
      </c>
      <c r="F6" s="19">
        <f t="shared" si="1"/>
        <v>1</v>
      </c>
      <c r="G6" s="17">
        <v>4</v>
      </c>
      <c r="H6" s="18">
        <f t="shared" si="2"/>
        <v>996.8253968253968</v>
      </c>
      <c r="I6" s="19">
        <f t="shared" si="3"/>
        <v>7</v>
      </c>
      <c r="J6" s="18">
        <f t="shared" si="4"/>
        <v>1996.8253968253969</v>
      </c>
      <c r="K6" s="19">
        <f t="shared" si="5"/>
        <v>4</v>
      </c>
      <c r="L6" s="17">
        <v>0</v>
      </c>
      <c r="M6" s="18">
        <f t="shared" si="6"/>
        <v>1000</v>
      </c>
      <c r="N6" s="19">
        <f t="shared" si="7"/>
        <v>1</v>
      </c>
      <c r="O6" s="18">
        <f t="shared" si="8"/>
        <v>2996.8253968253966</v>
      </c>
      <c r="P6" s="19">
        <f t="shared" si="9"/>
        <v>4</v>
      </c>
      <c r="Q6" s="17"/>
      <c r="R6" s="18"/>
      <c r="S6" s="19"/>
      <c r="T6" s="18"/>
      <c r="U6" s="19"/>
    </row>
    <row r="7" spans="1:21" ht="25.5" customHeight="1">
      <c r="A7" s="19">
        <f t="shared" si="10"/>
        <v>5</v>
      </c>
      <c r="B7" s="43" t="s">
        <v>56</v>
      </c>
      <c r="C7" s="43" t="s">
        <v>129</v>
      </c>
      <c r="D7" s="17">
        <v>0</v>
      </c>
      <c r="E7" s="18">
        <f t="shared" si="0"/>
        <v>1000.0000000000001</v>
      </c>
      <c r="F7" s="19">
        <f t="shared" si="1"/>
        <v>1</v>
      </c>
      <c r="G7" s="17">
        <v>8</v>
      </c>
      <c r="H7" s="18">
        <f t="shared" si="2"/>
        <v>993.6507936507936</v>
      </c>
      <c r="I7" s="19">
        <f t="shared" si="3"/>
        <v>8</v>
      </c>
      <c r="J7" s="18">
        <f t="shared" si="4"/>
        <v>1993.6507936507937</v>
      </c>
      <c r="K7" s="19">
        <f t="shared" si="5"/>
        <v>5</v>
      </c>
      <c r="L7" s="17">
        <v>0</v>
      </c>
      <c r="M7" s="18">
        <f t="shared" si="6"/>
        <v>1000</v>
      </c>
      <c r="N7" s="19">
        <f t="shared" si="7"/>
        <v>1</v>
      </c>
      <c r="O7" s="18">
        <f t="shared" si="8"/>
        <v>2993.6507936507937</v>
      </c>
      <c r="P7" s="19">
        <f t="shared" si="9"/>
        <v>5</v>
      </c>
      <c r="Q7" s="17"/>
      <c r="R7" s="18"/>
      <c r="S7" s="19"/>
      <c r="T7" s="18"/>
      <c r="U7" s="19"/>
    </row>
    <row r="8" spans="1:21" ht="25.5" customHeight="1">
      <c r="A8" s="19">
        <f t="shared" si="10"/>
        <v>6</v>
      </c>
      <c r="B8" s="43" t="s">
        <v>70</v>
      </c>
      <c r="C8" s="43" t="s">
        <v>131</v>
      </c>
      <c r="D8" s="17">
        <v>0</v>
      </c>
      <c r="E8" s="18">
        <f t="shared" si="0"/>
        <v>1000.0000000000001</v>
      </c>
      <c r="F8" s="19">
        <f t="shared" si="1"/>
        <v>1</v>
      </c>
      <c r="G8" s="17">
        <v>12</v>
      </c>
      <c r="H8" s="18">
        <f t="shared" si="2"/>
        <v>990.4761904761904</v>
      </c>
      <c r="I8" s="19">
        <f t="shared" si="3"/>
        <v>10</v>
      </c>
      <c r="J8" s="18">
        <f t="shared" si="4"/>
        <v>1990.4761904761904</v>
      </c>
      <c r="K8" s="19">
        <f t="shared" si="5"/>
        <v>6</v>
      </c>
      <c r="L8" s="17">
        <v>0</v>
      </c>
      <c r="M8" s="18">
        <f t="shared" si="6"/>
        <v>1000</v>
      </c>
      <c r="N8" s="19">
        <f t="shared" si="7"/>
        <v>1</v>
      </c>
      <c r="O8" s="18">
        <f t="shared" si="8"/>
        <v>2990.4761904761904</v>
      </c>
      <c r="P8" s="19">
        <f t="shared" si="9"/>
        <v>6</v>
      </c>
      <c r="Q8" s="51"/>
      <c r="R8" s="52"/>
      <c r="S8" s="51"/>
      <c r="T8" s="52"/>
      <c r="U8" s="20"/>
    </row>
    <row r="9" spans="1:21" ht="25.5" customHeight="1">
      <c r="A9" s="19">
        <f t="shared" si="10"/>
        <v>7</v>
      </c>
      <c r="B9" s="43" t="s">
        <v>65</v>
      </c>
      <c r="C9" s="101" t="s">
        <v>130</v>
      </c>
      <c r="D9" s="17">
        <v>25</v>
      </c>
      <c r="E9" s="18">
        <f t="shared" si="0"/>
        <v>974.7474747474748</v>
      </c>
      <c r="F9" s="19">
        <f t="shared" si="1"/>
        <v>8</v>
      </c>
      <c r="G9" s="17">
        <v>0</v>
      </c>
      <c r="H9" s="18">
        <f t="shared" si="2"/>
        <v>1000</v>
      </c>
      <c r="I9" s="19">
        <f t="shared" si="3"/>
        <v>1</v>
      </c>
      <c r="J9" s="18">
        <f t="shared" si="4"/>
        <v>1974.7474747474748</v>
      </c>
      <c r="K9" s="19">
        <f t="shared" si="5"/>
        <v>7</v>
      </c>
      <c r="L9" s="17">
        <v>0</v>
      </c>
      <c r="M9" s="18">
        <f t="shared" si="6"/>
        <v>1000</v>
      </c>
      <c r="N9" s="19">
        <f t="shared" si="7"/>
        <v>1</v>
      </c>
      <c r="O9" s="18">
        <f t="shared" si="8"/>
        <v>2974.747474747475</v>
      </c>
      <c r="P9" s="19">
        <f t="shared" si="9"/>
        <v>7</v>
      </c>
      <c r="Q9" s="51"/>
      <c r="R9" s="52"/>
      <c r="S9" s="51"/>
      <c r="T9" s="52"/>
      <c r="U9" s="20"/>
    </row>
    <row r="10" spans="1:16" ht="25.5" customHeight="1">
      <c r="A10" s="19">
        <f t="shared" si="10"/>
        <v>8</v>
      </c>
      <c r="B10" s="42" t="s">
        <v>64</v>
      </c>
      <c r="C10" s="42" t="s">
        <v>55</v>
      </c>
      <c r="D10" s="17">
        <v>35</v>
      </c>
      <c r="E10" s="18">
        <f t="shared" si="0"/>
        <v>964.6464646464647</v>
      </c>
      <c r="F10" s="19">
        <f t="shared" si="1"/>
        <v>10</v>
      </c>
      <c r="G10" s="17">
        <v>0</v>
      </c>
      <c r="H10" s="18">
        <f t="shared" si="2"/>
        <v>1000</v>
      </c>
      <c r="I10" s="19">
        <f t="shared" si="3"/>
        <v>1</v>
      </c>
      <c r="J10" s="18">
        <f t="shared" si="4"/>
        <v>1964.6464646464647</v>
      </c>
      <c r="K10" s="19">
        <f t="shared" si="5"/>
        <v>8</v>
      </c>
      <c r="L10" s="28">
        <v>0</v>
      </c>
      <c r="M10" s="18">
        <f t="shared" si="6"/>
        <v>1000</v>
      </c>
      <c r="N10" s="19">
        <f t="shared" si="7"/>
        <v>1</v>
      </c>
      <c r="O10" s="18">
        <f t="shared" si="8"/>
        <v>2964.6464646464647</v>
      </c>
      <c r="P10" s="19">
        <f t="shared" si="9"/>
        <v>8</v>
      </c>
    </row>
    <row r="11" spans="1:16" ht="25.5" customHeight="1">
      <c r="A11" s="19">
        <f t="shared" si="10"/>
        <v>9</v>
      </c>
      <c r="B11" s="43" t="s">
        <v>59</v>
      </c>
      <c r="C11" s="43" t="s">
        <v>60</v>
      </c>
      <c r="D11" s="17">
        <v>131</v>
      </c>
      <c r="E11" s="18">
        <f t="shared" si="0"/>
        <v>867.6767676767678</v>
      </c>
      <c r="F11" s="19">
        <f t="shared" si="1"/>
        <v>14</v>
      </c>
      <c r="G11" s="17">
        <v>0</v>
      </c>
      <c r="H11" s="18">
        <f t="shared" si="2"/>
        <v>1000</v>
      </c>
      <c r="I11" s="19">
        <f t="shared" si="3"/>
        <v>1</v>
      </c>
      <c r="J11" s="18">
        <f t="shared" si="4"/>
        <v>1867.6767676767677</v>
      </c>
      <c r="K11" s="19">
        <f t="shared" si="5"/>
        <v>10</v>
      </c>
      <c r="L11" s="17">
        <v>0</v>
      </c>
      <c r="M11" s="18">
        <f t="shared" si="6"/>
        <v>1000</v>
      </c>
      <c r="N11" s="19">
        <f t="shared" si="7"/>
        <v>1</v>
      </c>
      <c r="O11" s="18">
        <f t="shared" si="8"/>
        <v>2867.6767676767677</v>
      </c>
      <c r="P11" s="19">
        <f t="shared" si="9"/>
        <v>9</v>
      </c>
    </row>
    <row r="12" spans="1:16" ht="25.5" customHeight="1">
      <c r="A12" s="19">
        <f t="shared" si="10"/>
        <v>10</v>
      </c>
      <c r="B12" s="43" t="s">
        <v>71</v>
      </c>
      <c r="C12" s="43" t="s">
        <v>86</v>
      </c>
      <c r="D12" s="17">
        <v>37</v>
      </c>
      <c r="E12" s="18">
        <f t="shared" si="0"/>
        <v>962.6262626262627</v>
      </c>
      <c r="F12" s="19">
        <f t="shared" si="1"/>
        <v>11</v>
      </c>
      <c r="G12" s="17">
        <v>11</v>
      </c>
      <c r="H12" s="18">
        <f t="shared" si="2"/>
        <v>991.2698412698412</v>
      </c>
      <c r="I12" s="19">
        <f t="shared" si="3"/>
        <v>9</v>
      </c>
      <c r="J12" s="18">
        <f t="shared" si="4"/>
        <v>1953.8961038961038</v>
      </c>
      <c r="K12" s="19">
        <f t="shared" si="5"/>
        <v>9</v>
      </c>
      <c r="L12" s="17">
        <v>85</v>
      </c>
      <c r="M12" s="18">
        <f t="shared" si="6"/>
        <v>895.0617283950617</v>
      </c>
      <c r="N12" s="19">
        <f t="shared" si="7"/>
        <v>16</v>
      </c>
      <c r="O12" s="18">
        <f t="shared" si="8"/>
        <v>2848.9578322911657</v>
      </c>
      <c r="P12" s="19">
        <f t="shared" si="9"/>
        <v>10</v>
      </c>
    </row>
    <row r="13" spans="1:16" ht="25.5" customHeight="1">
      <c r="A13" s="19">
        <f t="shared" si="10"/>
        <v>11</v>
      </c>
      <c r="B13" s="43" t="s">
        <v>66</v>
      </c>
      <c r="C13" s="42" t="s">
        <v>55</v>
      </c>
      <c r="D13" s="17">
        <v>25</v>
      </c>
      <c r="E13" s="18">
        <f t="shared" si="0"/>
        <v>974.7474747474748</v>
      </c>
      <c r="F13" s="19">
        <f t="shared" si="1"/>
        <v>8</v>
      </c>
      <c r="G13" s="17">
        <v>157</v>
      </c>
      <c r="H13" s="18">
        <f t="shared" si="2"/>
        <v>875.3968253968253</v>
      </c>
      <c r="I13" s="19">
        <f t="shared" si="3"/>
        <v>12</v>
      </c>
      <c r="J13" s="18">
        <f t="shared" si="4"/>
        <v>1850.1443001443001</v>
      </c>
      <c r="K13" s="19">
        <f t="shared" si="5"/>
        <v>11</v>
      </c>
      <c r="L13" s="19">
        <v>26</v>
      </c>
      <c r="M13" s="18">
        <f t="shared" si="6"/>
        <v>967.9012345679012</v>
      </c>
      <c r="N13" s="19">
        <f t="shared" si="7"/>
        <v>14</v>
      </c>
      <c r="O13" s="18">
        <f t="shared" si="8"/>
        <v>2818.0455347122015</v>
      </c>
      <c r="P13" s="19">
        <f t="shared" si="9"/>
        <v>11</v>
      </c>
    </row>
    <row r="14" spans="1:16" ht="25.5" customHeight="1">
      <c r="A14" s="19">
        <f t="shared" si="10"/>
        <v>12</v>
      </c>
      <c r="B14" s="43" t="s">
        <v>62</v>
      </c>
      <c r="C14" s="43" t="s">
        <v>85</v>
      </c>
      <c r="D14" s="17">
        <v>59</v>
      </c>
      <c r="E14" s="18">
        <f t="shared" si="0"/>
        <v>940.4040404040404</v>
      </c>
      <c r="F14" s="19">
        <f t="shared" si="1"/>
        <v>12</v>
      </c>
      <c r="G14" s="17">
        <v>163</v>
      </c>
      <c r="H14" s="18">
        <f t="shared" si="2"/>
        <v>870.6349206349206</v>
      </c>
      <c r="I14" s="19">
        <f t="shared" si="3"/>
        <v>14</v>
      </c>
      <c r="J14" s="18">
        <f t="shared" si="4"/>
        <v>1811.0389610389611</v>
      </c>
      <c r="K14" s="19">
        <f t="shared" si="5"/>
        <v>13</v>
      </c>
      <c r="L14" s="17">
        <v>0</v>
      </c>
      <c r="M14" s="18">
        <f t="shared" si="6"/>
        <v>1000</v>
      </c>
      <c r="N14" s="19">
        <f t="shared" si="7"/>
        <v>1</v>
      </c>
      <c r="O14" s="18">
        <f t="shared" si="8"/>
        <v>2811.038961038961</v>
      </c>
      <c r="P14" s="19">
        <f t="shared" si="9"/>
        <v>12</v>
      </c>
    </row>
    <row r="15" spans="1:16" ht="25.5" customHeight="1">
      <c r="A15" s="19">
        <f t="shared" si="10"/>
        <v>13</v>
      </c>
      <c r="B15" s="43" t="s">
        <v>69</v>
      </c>
      <c r="C15" s="42" t="s">
        <v>84</v>
      </c>
      <c r="D15" s="17">
        <v>74</v>
      </c>
      <c r="E15" s="18">
        <f t="shared" si="0"/>
        <v>925.2525252525253</v>
      </c>
      <c r="F15" s="19">
        <f t="shared" si="1"/>
        <v>13</v>
      </c>
      <c r="G15" s="17">
        <v>139</v>
      </c>
      <c r="H15" s="18">
        <f t="shared" si="2"/>
        <v>889.6825396825396</v>
      </c>
      <c r="I15" s="19">
        <f t="shared" si="3"/>
        <v>11</v>
      </c>
      <c r="J15" s="18">
        <f t="shared" si="4"/>
        <v>1814.935064935065</v>
      </c>
      <c r="K15" s="19">
        <f t="shared" si="5"/>
        <v>12</v>
      </c>
      <c r="L15" s="28">
        <v>50</v>
      </c>
      <c r="M15" s="18">
        <f t="shared" si="6"/>
        <v>938.2716049382716</v>
      </c>
      <c r="N15" s="19">
        <f t="shared" si="7"/>
        <v>15</v>
      </c>
      <c r="O15" s="18">
        <f t="shared" si="8"/>
        <v>2753.2066698733365</v>
      </c>
      <c r="P15" s="19">
        <f t="shared" si="9"/>
        <v>13</v>
      </c>
    </row>
    <row r="16" spans="1:16" ht="25.5" customHeight="1">
      <c r="A16" s="19">
        <f t="shared" si="10"/>
        <v>14</v>
      </c>
      <c r="B16" s="43" t="s">
        <v>58</v>
      </c>
      <c r="C16" s="42" t="s">
        <v>133</v>
      </c>
      <c r="D16" s="17">
        <v>136</v>
      </c>
      <c r="E16" s="18">
        <f t="shared" si="0"/>
        <v>862.6262626262627</v>
      </c>
      <c r="F16" s="19">
        <f t="shared" si="1"/>
        <v>15</v>
      </c>
      <c r="G16" s="17">
        <v>160</v>
      </c>
      <c r="H16" s="18">
        <f t="shared" si="2"/>
        <v>873.015873015873</v>
      </c>
      <c r="I16" s="19">
        <f t="shared" si="3"/>
        <v>13</v>
      </c>
      <c r="J16" s="18">
        <f t="shared" si="4"/>
        <v>1735.6421356421356</v>
      </c>
      <c r="K16" s="19">
        <f t="shared" si="5"/>
        <v>14</v>
      </c>
      <c r="L16" s="17">
        <v>0</v>
      </c>
      <c r="M16" s="18">
        <f t="shared" si="6"/>
        <v>1000</v>
      </c>
      <c r="N16" s="19">
        <f t="shared" si="7"/>
        <v>1</v>
      </c>
      <c r="O16" s="18">
        <f t="shared" si="8"/>
        <v>2735.6421356421356</v>
      </c>
      <c r="P16" s="19">
        <f t="shared" si="9"/>
        <v>14</v>
      </c>
    </row>
    <row r="17" spans="1:16" ht="25.5" customHeight="1">
      <c r="A17" s="19">
        <f t="shared" si="10"/>
        <v>15</v>
      </c>
      <c r="B17" s="43" t="s">
        <v>61</v>
      </c>
      <c r="C17" s="42" t="s">
        <v>87</v>
      </c>
      <c r="D17" s="17">
        <v>0</v>
      </c>
      <c r="E17" s="18">
        <f t="shared" si="0"/>
        <v>1000.0000000000001</v>
      </c>
      <c r="F17" s="19">
        <f t="shared" si="1"/>
        <v>1</v>
      </c>
      <c r="G17" s="17">
        <v>535</v>
      </c>
      <c r="H17" s="18">
        <f t="shared" si="2"/>
        <v>575.3968253968254</v>
      </c>
      <c r="I17" s="19">
        <f t="shared" si="3"/>
        <v>15</v>
      </c>
      <c r="J17" s="18">
        <f t="shared" si="4"/>
        <v>1575.3968253968255</v>
      </c>
      <c r="K17" s="19">
        <f t="shared" si="5"/>
        <v>15</v>
      </c>
      <c r="L17" s="19">
        <v>0</v>
      </c>
      <c r="M17" s="18">
        <f t="shared" si="6"/>
        <v>1000</v>
      </c>
      <c r="N17" s="19">
        <f t="shared" si="7"/>
        <v>1</v>
      </c>
      <c r="O17" s="18">
        <f t="shared" si="8"/>
        <v>2575.3968253968255</v>
      </c>
      <c r="P17" s="19">
        <f t="shared" si="9"/>
        <v>15</v>
      </c>
    </row>
    <row r="18" spans="1:16" ht="25.5" customHeight="1">
      <c r="A18" s="19">
        <f t="shared" si="10"/>
        <v>16</v>
      </c>
      <c r="B18" s="43" t="s">
        <v>67</v>
      </c>
      <c r="C18" s="43" t="s">
        <v>98</v>
      </c>
      <c r="D18" s="17">
        <v>490</v>
      </c>
      <c r="E18" s="18">
        <f t="shared" si="0"/>
        <v>505.0505050505051</v>
      </c>
      <c r="F18" s="19">
        <f t="shared" si="1"/>
        <v>16</v>
      </c>
      <c r="G18" s="17">
        <v>765</v>
      </c>
      <c r="H18" s="18">
        <f t="shared" si="2"/>
        <v>392.85714285714283</v>
      </c>
      <c r="I18" s="19">
        <f t="shared" si="3"/>
        <v>16</v>
      </c>
      <c r="J18" s="18">
        <f t="shared" si="4"/>
        <v>897.907647907648</v>
      </c>
      <c r="K18" s="19">
        <f t="shared" si="5"/>
        <v>16</v>
      </c>
      <c r="L18" s="17">
        <v>10</v>
      </c>
      <c r="M18" s="18">
        <f t="shared" si="6"/>
        <v>987.6543209876543</v>
      </c>
      <c r="N18" s="19">
        <f t="shared" si="7"/>
        <v>13</v>
      </c>
      <c r="O18" s="18">
        <f t="shared" si="8"/>
        <v>1885.5619688953022</v>
      </c>
      <c r="P18" s="19">
        <f t="shared" si="9"/>
        <v>16</v>
      </c>
    </row>
    <row r="19" spans="1:16" ht="25.5" customHeight="1">
      <c r="A19" s="19">
        <f t="shared" si="10"/>
        <v>17</v>
      </c>
      <c r="B19" s="43" t="s">
        <v>127</v>
      </c>
      <c r="C19" s="43" t="s">
        <v>128</v>
      </c>
      <c r="D19" s="17">
        <v>854</v>
      </c>
      <c r="E19" s="18">
        <f t="shared" si="0"/>
        <v>137.37373737373738</v>
      </c>
      <c r="F19" s="19">
        <f t="shared" si="1"/>
        <v>17</v>
      </c>
      <c r="G19" s="17">
        <v>925</v>
      </c>
      <c r="H19" s="18">
        <f t="shared" si="2"/>
        <v>265.87301587301585</v>
      </c>
      <c r="I19" s="19">
        <f t="shared" si="3"/>
        <v>18</v>
      </c>
      <c r="J19" s="18">
        <f t="shared" si="4"/>
        <v>403.2467532467532</v>
      </c>
      <c r="K19" s="19">
        <f t="shared" si="5"/>
        <v>17</v>
      </c>
      <c r="L19" s="17">
        <v>310</v>
      </c>
      <c r="M19" s="18">
        <f t="shared" si="6"/>
        <v>617.283950617284</v>
      </c>
      <c r="N19" s="19">
        <f t="shared" si="7"/>
        <v>17</v>
      </c>
      <c r="O19" s="18">
        <f t="shared" si="8"/>
        <v>1020.5307038640372</v>
      </c>
      <c r="P19" s="19">
        <f t="shared" si="9"/>
        <v>17</v>
      </c>
    </row>
    <row r="20" spans="1:16" ht="25.5" customHeight="1">
      <c r="A20" s="19">
        <f t="shared" si="10"/>
        <v>18</v>
      </c>
      <c r="B20" s="103" t="s">
        <v>125</v>
      </c>
      <c r="C20" s="103" t="s">
        <v>98</v>
      </c>
      <c r="D20" s="17" t="s">
        <v>126</v>
      </c>
      <c r="E20" s="18">
        <f t="shared" si="0"/>
        <v>0</v>
      </c>
      <c r="F20" s="19">
        <f t="shared" si="1"/>
        <v>18</v>
      </c>
      <c r="G20" s="17">
        <v>915</v>
      </c>
      <c r="H20" s="18">
        <f t="shared" si="2"/>
        <v>273.8095238095238</v>
      </c>
      <c r="I20" s="19">
        <f t="shared" si="3"/>
        <v>17</v>
      </c>
      <c r="J20" s="18">
        <f t="shared" si="4"/>
        <v>273.8095238095238</v>
      </c>
      <c r="K20" s="19">
        <f t="shared" si="5"/>
        <v>18</v>
      </c>
      <c r="L20" s="17">
        <v>414</v>
      </c>
      <c r="M20" s="18">
        <f t="shared" si="6"/>
        <v>488.88888888888886</v>
      </c>
      <c r="N20" s="19">
        <f t="shared" si="7"/>
        <v>18</v>
      </c>
      <c r="O20" s="18">
        <f t="shared" si="8"/>
        <v>762.6984126984127</v>
      </c>
      <c r="P20" s="19">
        <f t="shared" si="9"/>
        <v>18</v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4" bottom="0.25" header="0.22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C5" sqref="C5"/>
    </sheetView>
  </sheetViews>
  <sheetFormatPr defaultColWidth="9.00390625" defaultRowHeight="25.5" customHeight="1"/>
  <cols>
    <col min="1" max="1" width="5.375" style="3" customWidth="1"/>
    <col min="2" max="2" width="18.50390625" style="8" bestFit="1" customWidth="1"/>
    <col min="3" max="3" width="22.50390625" style="7" bestFit="1" customWidth="1"/>
    <col min="4" max="4" width="5.50390625" style="4" customWidth="1"/>
    <col min="5" max="5" width="7.50390625" style="5" customWidth="1"/>
    <col min="6" max="6" width="3.50390625" style="3" customWidth="1"/>
    <col min="7" max="7" width="4.875" style="4" customWidth="1"/>
    <col min="8" max="8" width="7.875" style="5" customWidth="1"/>
    <col min="9" max="9" width="3.50390625" style="3" customWidth="1"/>
    <col min="10" max="10" width="7.50390625" style="5" customWidth="1"/>
    <col min="11" max="11" width="3.50390625" style="3" customWidth="1"/>
    <col min="12" max="12" width="5.0039062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4.50390625" style="3" customWidth="1"/>
    <col min="17" max="17" width="5.625" style="4" hidden="1" customWidth="1"/>
    <col min="18" max="18" width="7.50390625" style="5" hidden="1" customWidth="1"/>
    <col min="19" max="19" width="3.375" style="3" hidden="1" customWidth="1"/>
    <col min="20" max="20" width="8.125" style="5" hidden="1" customWidth="1"/>
    <col min="21" max="21" width="3.375" style="3" hidden="1" customWidth="1"/>
    <col min="22" max="16384" width="9.125" style="6" customWidth="1"/>
  </cols>
  <sheetData>
    <row r="1" spans="1:21" s="25" customFormat="1" ht="12.75" customHeight="1">
      <c r="A1" s="117" t="s">
        <v>0</v>
      </c>
      <c r="B1" s="119" t="s">
        <v>19</v>
      </c>
      <c r="C1" s="119" t="s">
        <v>2</v>
      </c>
      <c r="D1" s="34" t="s">
        <v>9</v>
      </c>
      <c r="E1" s="34"/>
      <c r="F1" s="34"/>
      <c r="G1" s="34" t="s">
        <v>10</v>
      </c>
      <c r="H1" s="34"/>
      <c r="I1" s="34"/>
      <c r="J1" s="34" t="s">
        <v>14</v>
      </c>
      <c r="K1" s="34"/>
      <c r="L1" s="34" t="s">
        <v>12</v>
      </c>
      <c r="M1" s="34"/>
      <c r="N1" s="34"/>
      <c r="O1" s="34" t="s">
        <v>15</v>
      </c>
      <c r="P1" s="35"/>
      <c r="Q1" s="24" t="s">
        <v>11</v>
      </c>
      <c r="R1" s="24"/>
      <c r="S1" s="24"/>
      <c r="T1" s="24" t="s">
        <v>16</v>
      </c>
      <c r="U1" s="24"/>
    </row>
    <row r="2" spans="1:21" s="23" customFormat="1" ht="73.5" customHeight="1" thickBot="1">
      <c r="A2" s="118"/>
      <c r="B2" s="118"/>
      <c r="C2" s="118"/>
      <c r="D2" s="36" t="s">
        <v>17</v>
      </c>
      <c r="E2" s="37" t="s">
        <v>24</v>
      </c>
      <c r="F2" s="36" t="s">
        <v>13</v>
      </c>
      <c r="G2" s="36" t="s">
        <v>17</v>
      </c>
      <c r="H2" s="37" t="s">
        <v>24</v>
      </c>
      <c r="I2" s="36" t="s">
        <v>13</v>
      </c>
      <c r="J2" s="37" t="s">
        <v>24</v>
      </c>
      <c r="K2" s="36" t="s">
        <v>13</v>
      </c>
      <c r="L2" s="36" t="s">
        <v>17</v>
      </c>
      <c r="M2" s="37" t="s">
        <v>24</v>
      </c>
      <c r="N2" s="36" t="s">
        <v>13</v>
      </c>
      <c r="O2" s="37" t="s">
        <v>24</v>
      </c>
      <c r="P2" s="38" t="s">
        <v>13</v>
      </c>
      <c r="Q2" s="21" t="s">
        <v>17</v>
      </c>
      <c r="R2" s="22" t="s">
        <v>18</v>
      </c>
      <c r="S2" s="21" t="s">
        <v>13</v>
      </c>
      <c r="T2" s="22" t="s">
        <v>18</v>
      </c>
      <c r="U2" s="21" t="s">
        <v>13</v>
      </c>
    </row>
    <row r="3" spans="1:21" ht="25.5" customHeight="1">
      <c r="A3" s="13">
        <f aca="true" t="shared" si="0" ref="A3:A11">P3</f>
        <v>1</v>
      </c>
      <c r="B3" s="43" t="s">
        <v>46</v>
      </c>
      <c r="C3" s="42" t="s">
        <v>94</v>
      </c>
      <c r="D3" s="15">
        <v>0</v>
      </c>
      <c r="E3" s="18">
        <f aca="true" t="shared" si="1" ref="E3:E11">IF(D3&lt;&gt;"",IF(ISNUMBER(D3),MAX(1000/TJE1*(TJE1-D3+MIN(D$1:D$65536)),0),0),"")</f>
        <v>1000.0000000000001</v>
      </c>
      <c r="F3" s="19">
        <f aca="true" t="shared" si="2" ref="F3:F11">IF(E3&lt;&gt;"",RANK(E3,E$1:E$65536),"")</f>
        <v>1</v>
      </c>
      <c r="G3" s="15">
        <v>19</v>
      </c>
      <c r="H3" s="18">
        <f aca="true" t="shared" si="3" ref="H3:H11">IF(G3&lt;&gt;"",IF(ISNUMBER(G3),MAX(1000/TJE2*(TJE2-G3+MIN(G$1:G$65536)),0),0),"")</f>
        <v>1000</v>
      </c>
      <c r="I3" s="19">
        <f aca="true" t="shared" si="4" ref="I3:I11">IF(H3&lt;&gt;"",RANK(H3,H$1:H$65536),"")</f>
        <v>1</v>
      </c>
      <c r="J3" s="18">
        <f aca="true" t="shared" si="5" ref="J3:J11">IF(H3&lt;&gt;"",E3+H3,"")</f>
        <v>2000</v>
      </c>
      <c r="K3" s="19">
        <f aca="true" t="shared" si="6" ref="K3:K11">IF(J3&lt;&gt;"",RANK(J3,J$1:J$65536),"")</f>
        <v>1</v>
      </c>
      <c r="L3" s="15">
        <v>226</v>
      </c>
      <c r="M3" s="18">
        <f aca="true" t="shared" si="7" ref="M3:M11">IF(L3&lt;&gt;"",IF(ISNUMBER(L3),MAX(1000/TJE3*(TJE3-L3+MIN(L$1:L$65536)),0),0),"")</f>
        <v>820.3703703703703</v>
      </c>
      <c r="N3" s="19">
        <f aca="true" t="shared" si="8" ref="N3:N11">IF(M3&lt;&gt;"",RANK(M3,M$1:M$65536),"")</f>
        <v>3</v>
      </c>
      <c r="O3" s="18">
        <f aca="true" t="shared" si="9" ref="O3:O11">IF(M3&lt;&gt;"",J3+M3,"")</f>
        <v>2820.3703703703704</v>
      </c>
      <c r="P3" s="19">
        <f aca="true" t="shared" si="10" ref="P3:P11">IF(O3&lt;&gt;"",RANK(O3,O$1:O$65536),"")</f>
        <v>1</v>
      </c>
      <c r="Q3" s="15"/>
      <c r="R3" s="16">
        <f>IF(Q3&lt;&gt;"",IF(ISNUMBER(Q3),MAX(1000/TJE4*(TJE4-Q3+MIN(Q:Q)),0),0),"")</f>
      </c>
      <c r="S3" s="13">
        <f>IF(R3&lt;&gt;"",RANK(R3,R:R),"")</f>
      </c>
      <c r="T3" s="16">
        <f>IF(R3&lt;&gt;"",O3+R3,"")</f>
      </c>
      <c r="U3" s="13">
        <f>IF(T3&lt;&gt;"",RANK(T3,T:T),"")</f>
      </c>
    </row>
    <row r="4" spans="1:21" ht="25.5" customHeight="1">
      <c r="A4" s="13">
        <f t="shared" si="0"/>
        <v>2</v>
      </c>
      <c r="B4" s="59" t="s">
        <v>52</v>
      </c>
      <c r="C4" s="42" t="s">
        <v>93</v>
      </c>
      <c r="D4" s="15">
        <v>0</v>
      </c>
      <c r="E4" s="18">
        <f t="shared" si="1"/>
        <v>1000.0000000000001</v>
      </c>
      <c r="F4" s="19">
        <f t="shared" si="2"/>
        <v>1</v>
      </c>
      <c r="G4" s="15">
        <v>198</v>
      </c>
      <c r="H4" s="18">
        <f t="shared" si="3"/>
        <v>751.3888888888889</v>
      </c>
      <c r="I4" s="19">
        <f t="shared" si="4"/>
        <v>2</v>
      </c>
      <c r="J4" s="18">
        <f t="shared" si="5"/>
        <v>1751.3888888888891</v>
      </c>
      <c r="K4" s="19">
        <f t="shared" si="6"/>
        <v>2</v>
      </c>
      <c r="L4" s="15">
        <v>47</v>
      </c>
      <c r="M4" s="18">
        <f t="shared" si="7"/>
        <v>986.1111111111111</v>
      </c>
      <c r="N4" s="19">
        <f t="shared" si="8"/>
        <v>2</v>
      </c>
      <c r="O4" s="18">
        <f t="shared" si="9"/>
        <v>2737.5</v>
      </c>
      <c r="P4" s="19">
        <f t="shared" si="10"/>
        <v>2</v>
      </c>
      <c r="Q4" s="15"/>
      <c r="R4" s="16">
        <f>IF(Q4&lt;&gt;"",IF(ISNUMBER(Q4),MAX(1000/TJE4*(TJE4-Q4+MIN(Q:Q)),0),0),"")</f>
      </c>
      <c r="S4" s="13">
        <f>IF(R4&lt;&gt;"",RANK(R4,R:R),"")</f>
      </c>
      <c r="T4" s="16">
        <f>IF(R4&lt;&gt;"",O4+R4,"")</f>
      </c>
      <c r="U4" s="13">
        <f>IF(T4&lt;&gt;"",RANK(T4,T:T),"")</f>
      </c>
    </row>
    <row r="5" spans="1:16" ht="25.5" customHeight="1">
      <c r="A5" s="13">
        <f t="shared" si="0"/>
        <v>3</v>
      </c>
      <c r="B5" s="43" t="s">
        <v>51</v>
      </c>
      <c r="C5" s="42" t="s">
        <v>91</v>
      </c>
      <c r="D5" s="15">
        <v>0</v>
      </c>
      <c r="E5" s="18">
        <f t="shared" si="1"/>
        <v>1000.0000000000001</v>
      </c>
      <c r="F5" s="19">
        <f t="shared" si="2"/>
        <v>1</v>
      </c>
      <c r="G5" s="15">
        <v>250</v>
      </c>
      <c r="H5" s="18">
        <f t="shared" si="3"/>
        <v>679.1666666666666</v>
      </c>
      <c r="I5" s="19">
        <f t="shared" si="4"/>
        <v>5</v>
      </c>
      <c r="J5" s="18">
        <f t="shared" si="5"/>
        <v>1679.1666666666667</v>
      </c>
      <c r="K5" s="19">
        <f t="shared" si="6"/>
        <v>4</v>
      </c>
      <c r="L5" s="28">
        <v>32</v>
      </c>
      <c r="M5" s="18">
        <f t="shared" si="7"/>
        <v>1000</v>
      </c>
      <c r="N5" s="19">
        <f t="shared" si="8"/>
        <v>1</v>
      </c>
      <c r="O5" s="18">
        <f t="shared" si="9"/>
        <v>2679.166666666667</v>
      </c>
      <c r="P5" s="19">
        <f t="shared" si="10"/>
        <v>3</v>
      </c>
    </row>
    <row r="6" spans="1:16" ht="25.5" customHeight="1">
      <c r="A6" s="13">
        <f t="shared" si="0"/>
        <v>4</v>
      </c>
      <c r="B6" s="43" t="s">
        <v>53</v>
      </c>
      <c r="C6" s="102" t="s">
        <v>47</v>
      </c>
      <c r="D6" s="15">
        <v>0</v>
      </c>
      <c r="E6" s="18">
        <f t="shared" si="1"/>
        <v>1000.0000000000001</v>
      </c>
      <c r="F6" s="19">
        <f t="shared" si="2"/>
        <v>1</v>
      </c>
      <c r="G6" s="15">
        <v>224</v>
      </c>
      <c r="H6" s="18">
        <f t="shared" si="3"/>
        <v>715.2777777777777</v>
      </c>
      <c r="I6" s="19">
        <f t="shared" si="4"/>
        <v>3</v>
      </c>
      <c r="J6" s="18">
        <f t="shared" si="5"/>
        <v>1715.2777777777778</v>
      </c>
      <c r="K6" s="19">
        <f t="shared" si="6"/>
        <v>3</v>
      </c>
      <c r="L6" s="15">
        <v>445</v>
      </c>
      <c r="M6" s="18">
        <f t="shared" si="7"/>
        <v>617.5925925925926</v>
      </c>
      <c r="N6" s="19">
        <f t="shared" si="8"/>
        <v>5</v>
      </c>
      <c r="O6" s="18">
        <f t="shared" si="9"/>
        <v>2332.8703703703704</v>
      </c>
      <c r="P6" s="19">
        <f t="shared" si="10"/>
        <v>4</v>
      </c>
    </row>
    <row r="7" spans="1:16" ht="25.5" customHeight="1">
      <c r="A7" s="13">
        <f t="shared" si="0"/>
        <v>5</v>
      </c>
      <c r="B7" s="43" t="s">
        <v>50</v>
      </c>
      <c r="C7" s="42" t="s">
        <v>90</v>
      </c>
      <c r="D7" s="15">
        <v>63</v>
      </c>
      <c r="E7" s="18">
        <f t="shared" si="1"/>
        <v>936.3636363636364</v>
      </c>
      <c r="F7" s="19">
        <f t="shared" si="2"/>
        <v>5</v>
      </c>
      <c r="G7" s="15">
        <v>305</v>
      </c>
      <c r="H7" s="18">
        <f t="shared" si="3"/>
        <v>602.7777777777777</v>
      </c>
      <c r="I7" s="19">
        <f t="shared" si="4"/>
        <v>7</v>
      </c>
      <c r="J7" s="18">
        <f t="shared" si="5"/>
        <v>1539.141414141414</v>
      </c>
      <c r="K7" s="19">
        <f t="shared" si="6"/>
        <v>7</v>
      </c>
      <c r="L7" s="15">
        <v>417</v>
      </c>
      <c r="M7" s="18">
        <f t="shared" si="7"/>
        <v>643.5185185185185</v>
      </c>
      <c r="N7" s="19">
        <f t="shared" si="8"/>
        <v>4</v>
      </c>
      <c r="O7" s="18">
        <f t="shared" si="9"/>
        <v>2182.6599326599326</v>
      </c>
      <c r="P7" s="19">
        <f t="shared" si="10"/>
        <v>5</v>
      </c>
    </row>
    <row r="8" spans="1:16" ht="25.5" customHeight="1">
      <c r="A8" s="13">
        <f t="shared" si="0"/>
        <v>6</v>
      </c>
      <c r="B8" s="82" t="s">
        <v>48</v>
      </c>
      <c r="C8" s="42" t="s">
        <v>91</v>
      </c>
      <c r="D8" s="15">
        <v>117</v>
      </c>
      <c r="E8" s="18">
        <f t="shared" si="1"/>
        <v>881.8181818181819</v>
      </c>
      <c r="F8" s="19">
        <f t="shared" si="2"/>
        <v>7</v>
      </c>
      <c r="G8" s="15">
        <v>246</v>
      </c>
      <c r="H8" s="18">
        <f t="shared" si="3"/>
        <v>684.7222222222222</v>
      </c>
      <c r="I8" s="19">
        <f t="shared" si="4"/>
        <v>4</v>
      </c>
      <c r="J8" s="18">
        <f t="shared" si="5"/>
        <v>1566.5404040404042</v>
      </c>
      <c r="K8" s="19">
        <f t="shared" si="6"/>
        <v>5</v>
      </c>
      <c r="L8" s="15">
        <v>920</v>
      </c>
      <c r="M8" s="18">
        <f t="shared" si="7"/>
        <v>177.77777777777777</v>
      </c>
      <c r="N8" s="19">
        <f t="shared" si="8"/>
        <v>7</v>
      </c>
      <c r="O8" s="18">
        <f t="shared" si="9"/>
        <v>1744.318181818182</v>
      </c>
      <c r="P8" s="19">
        <f t="shared" si="10"/>
        <v>6</v>
      </c>
    </row>
    <row r="9" spans="1:16" ht="25.5" customHeight="1">
      <c r="A9" s="13">
        <f t="shared" si="0"/>
        <v>7</v>
      </c>
      <c r="B9" s="43" t="s">
        <v>49</v>
      </c>
      <c r="C9" s="42" t="s">
        <v>87</v>
      </c>
      <c r="D9" s="15">
        <v>145</v>
      </c>
      <c r="E9" s="18">
        <f t="shared" si="1"/>
        <v>853.5353535353536</v>
      </c>
      <c r="F9" s="19">
        <f t="shared" si="2"/>
        <v>8</v>
      </c>
      <c r="G9" s="15">
        <v>344</v>
      </c>
      <c r="H9" s="18">
        <f t="shared" si="3"/>
        <v>548.6111111111111</v>
      </c>
      <c r="I9" s="19">
        <f t="shared" si="4"/>
        <v>8</v>
      </c>
      <c r="J9" s="18">
        <f t="shared" si="5"/>
        <v>1402.1464646464647</v>
      </c>
      <c r="K9" s="19">
        <f t="shared" si="6"/>
        <v>8</v>
      </c>
      <c r="L9" s="15">
        <v>948</v>
      </c>
      <c r="M9" s="18">
        <f t="shared" si="7"/>
        <v>151.85185185185185</v>
      </c>
      <c r="N9" s="19">
        <f t="shared" si="8"/>
        <v>8</v>
      </c>
      <c r="O9" s="18">
        <f t="shared" si="9"/>
        <v>1553.9983164983164</v>
      </c>
      <c r="P9" s="19">
        <f t="shared" si="10"/>
        <v>7</v>
      </c>
    </row>
    <row r="10" spans="1:16" ht="25.5" customHeight="1">
      <c r="A10" s="13">
        <f t="shared" si="0"/>
        <v>8</v>
      </c>
      <c r="B10" s="43" t="s">
        <v>132</v>
      </c>
      <c r="C10" s="42" t="s">
        <v>92</v>
      </c>
      <c r="D10" s="15">
        <v>73</v>
      </c>
      <c r="E10" s="18">
        <f t="shared" si="1"/>
        <v>926.2626262626263</v>
      </c>
      <c r="F10" s="19">
        <f t="shared" si="2"/>
        <v>6</v>
      </c>
      <c r="G10" s="15">
        <v>294</v>
      </c>
      <c r="H10" s="18">
        <f t="shared" si="3"/>
        <v>618.0555555555555</v>
      </c>
      <c r="I10" s="19">
        <f t="shared" si="4"/>
        <v>6</v>
      </c>
      <c r="J10" s="18">
        <f t="shared" si="5"/>
        <v>1544.318181818182</v>
      </c>
      <c r="K10" s="19">
        <f t="shared" si="6"/>
        <v>6</v>
      </c>
      <c r="L10" s="15" t="s">
        <v>41</v>
      </c>
      <c r="M10" s="18">
        <f t="shared" si="7"/>
        <v>0</v>
      </c>
      <c r="N10" s="19">
        <f t="shared" si="8"/>
        <v>9</v>
      </c>
      <c r="O10" s="18">
        <f t="shared" si="9"/>
        <v>1544.318181818182</v>
      </c>
      <c r="P10" s="19">
        <f t="shared" si="10"/>
        <v>8</v>
      </c>
    </row>
    <row r="11" spans="1:16" ht="25.5" customHeight="1">
      <c r="A11" s="13">
        <f t="shared" si="0"/>
        <v>9</v>
      </c>
      <c r="B11" s="43" t="s">
        <v>95</v>
      </c>
      <c r="C11" s="42" t="s">
        <v>90</v>
      </c>
      <c r="D11" s="15">
        <v>600</v>
      </c>
      <c r="E11" s="18">
        <f t="shared" si="1"/>
        <v>393.93939393939394</v>
      </c>
      <c r="F11" s="19">
        <f t="shared" si="2"/>
        <v>9</v>
      </c>
      <c r="G11" s="15">
        <v>480</v>
      </c>
      <c r="H11" s="18">
        <f t="shared" si="3"/>
        <v>359.72222222222223</v>
      </c>
      <c r="I11" s="19">
        <f t="shared" si="4"/>
        <v>9</v>
      </c>
      <c r="J11" s="18">
        <f t="shared" si="5"/>
        <v>753.6616161616162</v>
      </c>
      <c r="K11" s="19">
        <f t="shared" si="6"/>
        <v>9</v>
      </c>
      <c r="L11" s="15">
        <v>913</v>
      </c>
      <c r="M11" s="18">
        <f t="shared" si="7"/>
        <v>184.25925925925927</v>
      </c>
      <c r="N11" s="19">
        <f t="shared" si="8"/>
        <v>6</v>
      </c>
      <c r="O11" s="18">
        <f t="shared" si="9"/>
        <v>937.9208754208754</v>
      </c>
      <c r="P11" s="19">
        <f t="shared" si="10"/>
        <v>9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zoomScalePageLayoutView="0" workbookViewId="0" topLeftCell="A7">
      <selection activeCell="B13" sqref="B13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35.125" style="26" bestFit="1" customWidth="1"/>
    <col min="4" max="4" width="5.875" style="0" customWidth="1"/>
    <col min="5" max="5" width="11.00390625" style="0" bestFit="1" customWidth="1"/>
    <col min="6" max="6" width="3.50390625" style="0" customWidth="1"/>
    <col min="7" max="7" width="5.50390625" style="0" customWidth="1"/>
    <col min="9" max="9" width="3.50390625" style="0" customWidth="1"/>
    <col min="10" max="10" width="11.00390625" style="0" bestFit="1" customWidth="1"/>
    <col min="11" max="11" width="3.50390625" style="0" customWidth="1"/>
  </cols>
  <sheetData>
    <row r="1" spans="1:11" ht="12.75" customHeight="1">
      <c r="A1" s="120" t="s">
        <v>0</v>
      </c>
      <c r="B1" s="122" t="s">
        <v>19</v>
      </c>
      <c r="C1" s="122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7" customFormat="1" ht="51">
      <c r="A2" s="121"/>
      <c r="B2" s="121"/>
      <c r="C2" s="121"/>
      <c r="D2" s="39" t="s">
        <v>17</v>
      </c>
      <c r="E2" s="40" t="s">
        <v>18</v>
      </c>
      <c r="F2" s="39" t="s">
        <v>13</v>
      </c>
      <c r="G2" s="39" t="s">
        <v>17</v>
      </c>
      <c r="H2" s="40" t="s">
        <v>18</v>
      </c>
      <c r="I2" s="39" t="s">
        <v>13</v>
      </c>
      <c r="J2" s="40" t="s">
        <v>18</v>
      </c>
      <c r="K2" s="39" t="s">
        <v>13</v>
      </c>
    </row>
    <row r="3" spans="1:11" ht="25.5" customHeight="1">
      <c r="A3" s="9">
        <f aca="true" t="shared" si="0" ref="A3:A22">K3</f>
        <v>1</v>
      </c>
      <c r="B3" s="43" t="s">
        <v>73</v>
      </c>
      <c r="C3" s="88" t="s">
        <v>40</v>
      </c>
      <c r="D3" s="79">
        <v>0</v>
      </c>
      <c r="E3" s="41">
        <f aca="true" t="shared" si="1" ref="E3:E20">IF(D3&lt;&gt;"",IF(ISNUMBER(D3),MAX(1000/TME1*(TME1-D3+MIN(D$1:D$65536)),0),0),"")</f>
        <v>1000</v>
      </c>
      <c r="F3" s="9">
        <f aca="true" t="shared" si="2" ref="F3:F22">IF(E3&lt;&gt;"",RANK(E3,E$1:E$65536),"")</f>
        <v>1</v>
      </c>
      <c r="G3" s="81">
        <v>0</v>
      </c>
      <c r="H3" s="41">
        <f aca="true" t="shared" si="3" ref="H3:H19">IF(G3&lt;&gt;"",IF(ISNUMBER(G3),MAX(1000/TME2*(TME2-G3+MIN(G$1:G$65536)),0),0),"")</f>
        <v>1000</v>
      </c>
      <c r="I3" s="9">
        <f aca="true" t="shared" si="4" ref="I3:I22">IF(H3&lt;&gt;"",RANK(H3,H$1:H$65536),"")</f>
        <v>1</v>
      </c>
      <c r="J3" s="41">
        <f aca="true" t="shared" si="5" ref="J3:J22">IF(H3&lt;&gt;"",E3+H3,"")</f>
        <v>2000</v>
      </c>
      <c r="K3" s="9">
        <f aca="true" t="shared" si="6" ref="K3:K22">IF(J3&lt;&gt;"",RANK(J3,J$1:J$65536),"")</f>
        <v>1</v>
      </c>
    </row>
    <row r="4" spans="1:11" ht="25.5" customHeight="1">
      <c r="A4" s="9">
        <f t="shared" si="0"/>
        <v>2</v>
      </c>
      <c r="B4" s="56" t="s">
        <v>39</v>
      </c>
      <c r="C4" s="88" t="s">
        <v>141</v>
      </c>
      <c r="D4" s="44">
        <v>10</v>
      </c>
      <c r="E4" s="41">
        <f t="shared" si="1"/>
        <v>986.1111111111111</v>
      </c>
      <c r="F4" s="9">
        <f t="shared" si="2"/>
        <v>2</v>
      </c>
      <c r="G4" s="81">
        <v>0</v>
      </c>
      <c r="H4" s="41">
        <f t="shared" si="3"/>
        <v>1000</v>
      </c>
      <c r="I4" s="9">
        <f t="shared" si="4"/>
        <v>1</v>
      </c>
      <c r="J4" s="41">
        <f t="shared" si="5"/>
        <v>1986.111111111111</v>
      </c>
      <c r="K4" s="9">
        <f t="shared" si="6"/>
        <v>2</v>
      </c>
    </row>
    <row r="5" spans="1:11" ht="25.5" customHeight="1">
      <c r="A5" s="9">
        <f t="shared" si="0"/>
        <v>3</v>
      </c>
      <c r="B5" s="56" t="s">
        <v>77</v>
      </c>
      <c r="C5" s="88" t="s">
        <v>141</v>
      </c>
      <c r="D5" s="44">
        <v>25</v>
      </c>
      <c r="E5" s="41">
        <f t="shared" si="1"/>
        <v>965.2777777777777</v>
      </c>
      <c r="F5" s="9">
        <f t="shared" si="2"/>
        <v>3</v>
      </c>
      <c r="G5" s="81">
        <v>0</v>
      </c>
      <c r="H5" s="41">
        <f t="shared" si="3"/>
        <v>1000</v>
      </c>
      <c r="I5" s="9">
        <f t="shared" si="4"/>
        <v>1</v>
      </c>
      <c r="J5" s="41">
        <f t="shared" si="5"/>
        <v>1965.2777777777778</v>
      </c>
      <c r="K5" s="9">
        <f t="shared" si="6"/>
        <v>3</v>
      </c>
    </row>
    <row r="6" spans="1:11" ht="25.5" customHeight="1">
      <c r="A6" s="9">
        <f t="shared" si="0"/>
        <v>3</v>
      </c>
      <c r="B6" s="43" t="s">
        <v>155</v>
      </c>
      <c r="C6" s="88" t="s">
        <v>42</v>
      </c>
      <c r="D6" s="10">
        <v>25</v>
      </c>
      <c r="E6" s="41">
        <f t="shared" si="1"/>
        <v>965.2777777777777</v>
      </c>
      <c r="F6" s="9">
        <f t="shared" si="2"/>
        <v>3</v>
      </c>
      <c r="G6" s="10">
        <v>0</v>
      </c>
      <c r="H6" s="41">
        <f t="shared" si="3"/>
        <v>1000</v>
      </c>
      <c r="I6" s="9">
        <f t="shared" si="4"/>
        <v>1</v>
      </c>
      <c r="J6" s="41">
        <f t="shared" si="5"/>
        <v>1965.2777777777778</v>
      </c>
      <c r="K6" s="9">
        <f t="shared" si="6"/>
        <v>3</v>
      </c>
    </row>
    <row r="7" spans="1:11" ht="25.5" customHeight="1">
      <c r="A7" s="9">
        <f t="shared" si="0"/>
        <v>5</v>
      </c>
      <c r="B7" s="56" t="s">
        <v>75</v>
      </c>
      <c r="C7" s="88" t="s">
        <v>74</v>
      </c>
      <c r="D7" s="44">
        <v>35</v>
      </c>
      <c r="E7" s="41">
        <f t="shared" si="1"/>
        <v>951.3888888888888</v>
      </c>
      <c r="F7" s="9">
        <f t="shared" si="2"/>
        <v>6</v>
      </c>
      <c r="G7" s="81">
        <v>0</v>
      </c>
      <c r="H7" s="41">
        <f t="shared" si="3"/>
        <v>1000</v>
      </c>
      <c r="I7" s="9">
        <f t="shared" si="4"/>
        <v>1</v>
      </c>
      <c r="J7" s="41">
        <f t="shared" si="5"/>
        <v>1951.3888888888887</v>
      </c>
      <c r="K7" s="9">
        <f t="shared" si="6"/>
        <v>5</v>
      </c>
    </row>
    <row r="8" spans="1:11" ht="25.5" customHeight="1">
      <c r="A8" s="9">
        <f t="shared" si="0"/>
        <v>5</v>
      </c>
      <c r="B8" s="59" t="s">
        <v>154</v>
      </c>
      <c r="C8" s="87" t="s">
        <v>153</v>
      </c>
      <c r="D8" s="44">
        <v>35</v>
      </c>
      <c r="E8" s="41">
        <f t="shared" si="1"/>
        <v>951.3888888888888</v>
      </c>
      <c r="F8" s="9">
        <f t="shared" si="2"/>
        <v>6</v>
      </c>
      <c r="G8" s="81">
        <v>0</v>
      </c>
      <c r="H8" s="41">
        <f t="shared" si="3"/>
        <v>1000</v>
      </c>
      <c r="I8" s="9">
        <f t="shared" si="4"/>
        <v>1</v>
      </c>
      <c r="J8" s="41">
        <f t="shared" si="5"/>
        <v>1951.3888888888887</v>
      </c>
      <c r="K8" s="9">
        <f t="shared" si="6"/>
        <v>5</v>
      </c>
    </row>
    <row r="9" spans="1:11" ht="25.5" customHeight="1">
      <c r="A9" s="9">
        <f t="shared" si="0"/>
        <v>7</v>
      </c>
      <c r="B9" s="43" t="s">
        <v>143</v>
      </c>
      <c r="C9" s="88" t="s">
        <v>141</v>
      </c>
      <c r="D9" s="10">
        <v>75</v>
      </c>
      <c r="E9" s="41">
        <f t="shared" si="1"/>
        <v>895.8333333333333</v>
      </c>
      <c r="F9" s="9">
        <f t="shared" si="2"/>
        <v>9</v>
      </c>
      <c r="G9" s="10">
        <v>0</v>
      </c>
      <c r="H9" s="41">
        <f t="shared" si="3"/>
        <v>1000</v>
      </c>
      <c r="I9" s="9">
        <f t="shared" si="4"/>
        <v>1</v>
      </c>
      <c r="J9" s="41">
        <f t="shared" si="5"/>
        <v>1895.8333333333333</v>
      </c>
      <c r="K9" s="9">
        <f t="shared" si="6"/>
        <v>7</v>
      </c>
    </row>
    <row r="10" spans="1:11" ht="25.5" customHeight="1">
      <c r="A10" s="9">
        <f t="shared" si="0"/>
        <v>8</v>
      </c>
      <c r="B10" s="57" t="s">
        <v>72</v>
      </c>
      <c r="C10" s="79" t="s">
        <v>74</v>
      </c>
      <c r="D10" s="10">
        <v>25</v>
      </c>
      <c r="E10" s="41">
        <f t="shared" si="1"/>
        <v>965.2777777777777</v>
      </c>
      <c r="F10" s="9">
        <f t="shared" si="2"/>
        <v>3</v>
      </c>
      <c r="G10" s="10">
        <v>55</v>
      </c>
      <c r="H10" s="41">
        <f t="shared" si="3"/>
        <v>923.6111111111111</v>
      </c>
      <c r="I10" s="9">
        <f t="shared" si="4"/>
        <v>10</v>
      </c>
      <c r="J10" s="41">
        <f t="shared" si="5"/>
        <v>1888.8888888888887</v>
      </c>
      <c r="K10" s="9">
        <f t="shared" si="6"/>
        <v>8</v>
      </c>
    </row>
    <row r="11" spans="1:11" ht="25.5" customHeight="1">
      <c r="A11" s="9">
        <f t="shared" si="0"/>
        <v>9</v>
      </c>
      <c r="B11" s="56" t="s">
        <v>157</v>
      </c>
      <c r="C11" s="88" t="s">
        <v>116</v>
      </c>
      <c r="D11" s="58">
        <v>185</v>
      </c>
      <c r="E11" s="41">
        <f t="shared" si="1"/>
        <v>743.0555555555555</v>
      </c>
      <c r="F11" s="9">
        <f t="shared" si="2"/>
        <v>11</v>
      </c>
      <c r="G11" s="81">
        <v>0</v>
      </c>
      <c r="H11" s="41">
        <f t="shared" si="3"/>
        <v>1000</v>
      </c>
      <c r="I11" s="9">
        <f t="shared" si="4"/>
        <v>1</v>
      </c>
      <c r="J11" s="41">
        <f t="shared" si="5"/>
        <v>1743.0555555555557</v>
      </c>
      <c r="K11" s="9">
        <f t="shared" si="6"/>
        <v>9</v>
      </c>
    </row>
    <row r="12" spans="1:11" ht="25.5" customHeight="1">
      <c r="A12" s="9">
        <f t="shared" si="0"/>
        <v>10</v>
      </c>
      <c r="B12" s="56" t="s">
        <v>150</v>
      </c>
      <c r="C12" s="87" t="s">
        <v>93</v>
      </c>
      <c r="D12" s="58">
        <v>60</v>
      </c>
      <c r="E12" s="41">
        <f t="shared" si="1"/>
        <v>916.6666666666666</v>
      </c>
      <c r="F12" s="9">
        <f t="shared" si="2"/>
        <v>8</v>
      </c>
      <c r="G12" s="81">
        <v>130</v>
      </c>
      <c r="H12" s="41">
        <f t="shared" si="3"/>
        <v>819.4444444444445</v>
      </c>
      <c r="I12" s="9">
        <f t="shared" si="4"/>
        <v>12</v>
      </c>
      <c r="J12" s="41">
        <f t="shared" si="5"/>
        <v>1736.111111111111</v>
      </c>
      <c r="K12" s="9">
        <f t="shared" si="6"/>
        <v>10</v>
      </c>
    </row>
    <row r="13" spans="1:11" ht="25.5" customHeight="1">
      <c r="A13" s="9">
        <f t="shared" si="0"/>
        <v>11</v>
      </c>
      <c r="B13" s="43" t="s">
        <v>156</v>
      </c>
      <c r="C13" s="88" t="s">
        <v>42</v>
      </c>
      <c r="D13" s="10">
        <v>250</v>
      </c>
      <c r="E13" s="41">
        <f t="shared" si="1"/>
        <v>652.7777777777777</v>
      </c>
      <c r="F13" s="9">
        <f t="shared" si="2"/>
        <v>13</v>
      </c>
      <c r="G13" s="10">
        <v>0</v>
      </c>
      <c r="H13" s="41">
        <f t="shared" si="3"/>
        <v>1000</v>
      </c>
      <c r="I13" s="9">
        <f t="shared" si="4"/>
        <v>1</v>
      </c>
      <c r="J13" s="41">
        <f t="shared" si="5"/>
        <v>1652.7777777777778</v>
      </c>
      <c r="K13" s="9">
        <f t="shared" si="6"/>
        <v>11</v>
      </c>
    </row>
    <row r="14" spans="1:11" ht="25.5" customHeight="1">
      <c r="A14" s="9">
        <f t="shared" si="0"/>
        <v>12</v>
      </c>
      <c r="B14" s="43" t="s">
        <v>149</v>
      </c>
      <c r="C14" s="88" t="s">
        <v>116</v>
      </c>
      <c r="D14" s="10">
        <v>279</v>
      </c>
      <c r="E14" s="41">
        <f t="shared" si="1"/>
        <v>612.5</v>
      </c>
      <c r="F14" s="9">
        <f t="shared" si="2"/>
        <v>14</v>
      </c>
      <c r="G14" s="10">
        <v>130</v>
      </c>
      <c r="H14" s="41">
        <f t="shared" si="3"/>
        <v>819.4444444444445</v>
      </c>
      <c r="I14" s="9">
        <f t="shared" si="4"/>
        <v>12</v>
      </c>
      <c r="J14" s="41">
        <f t="shared" si="5"/>
        <v>1431.9444444444443</v>
      </c>
      <c r="K14" s="9">
        <f t="shared" si="6"/>
        <v>12</v>
      </c>
    </row>
    <row r="15" spans="1:11" ht="25.5" customHeight="1">
      <c r="A15" s="9">
        <f t="shared" si="0"/>
        <v>13</v>
      </c>
      <c r="B15" s="56" t="s">
        <v>147</v>
      </c>
      <c r="C15" s="88" t="s">
        <v>116</v>
      </c>
      <c r="D15" s="44">
        <v>315</v>
      </c>
      <c r="E15" s="41">
        <f t="shared" si="1"/>
        <v>562.5</v>
      </c>
      <c r="F15" s="9">
        <f t="shared" si="2"/>
        <v>15</v>
      </c>
      <c r="G15" s="81">
        <v>164</v>
      </c>
      <c r="H15" s="41">
        <f t="shared" si="3"/>
        <v>772.2222222222222</v>
      </c>
      <c r="I15" s="9">
        <f t="shared" si="4"/>
        <v>16</v>
      </c>
      <c r="J15" s="41">
        <f t="shared" si="5"/>
        <v>1334.7222222222222</v>
      </c>
      <c r="K15" s="9">
        <f t="shared" si="6"/>
        <v>13</v>
      </c>
    </row>
    <row r="16" spans="1:11" ht="25.5" customHeight="1">
      <c r="A16" s="9">
        <f t="shared" si="0"/>
        <v>14</v>
      </c>
      <c r="B16" s="56" t="s">
        <v>148</v>
      </c>
      <c r="C16" s="88" t="s">
        <v>116</v>
      </c>
      <c r="D16" s="58">
        <v>335</v>
      </c>
      <c r="E16" s="41">
        <f t="shared" si="1"/>
        <v>534.7222222222222</v>
      </c>
      <c r="F16" s="9">
        <f t="shared" si="2"/>
        <v>16</v>
      </c>
      <c r="G16" s="81">
        <v>155</v>
      </c>
      <c r="H16" s="41">
        <f t="shared" si="3"/>
        <v>784.7222222222222</v>
      </c>
      <c r="I16" s="9">
        <f t="shared" si="4"/>
        <v>15</v>
      </c>
      <c r="J16" s="41">
        <f t="shared" si="5"/>
        <v>1319.4444444444443</v>
      </c>
      <c r="K16" s="9">
        <f t="shared" si="6"/>
        <v>14</v>
      </c>
    </row>
    <row r="17" spans="1:11" ht="25.5" customHeight="1">
      <c r="A17" s="9">
        <f t="shared" si="0"/>
        <v>15</v>
      </c>
      <c r="B17" s="56" t="s">
        <v>146</v>
      </c>
      <c r="C17" s="87" t="s">
        <v>101</v>
      </c>
      <c r="D17" s="58">
        <v>170</v>
      </c>
      <c r="E17" s="41">
        <f t="shared" si="1"/>
        <v>763.8888888888889</v>
      </c>
      <c r="F17" s="9">
        <f t="shared" si="2"/>
        <v>10</v>
      </c>
      <c r="G17" s="81">
        <v>365</v>
      </c>
      <c r="H17" s="41">
        <f t="shared" si="3"/>
        <v>493.05555555555554</v>
      </c>
      <c r="I17" s="9">
        <f t="shared" si="4"/>
        <v>18</v>
      </c>
      <c r="J17" s="41">
        <f t="shared" si="5"/>
        <v>1256.9444444444443</v>
      </c>
      <c r="K17" s="9">
        <f t="shared" si="6"/>
        <v>15</v>
      </c>
    </row>
    <row r="18" spans="1:11" ht="25.5" customHeight="1">
      <c r="A18" s="9">
        <f t="shared" si="0"/>
        <v>16</v>
      </c>
      <c r="B18" s="43" t="s">
        <v>142</v>
      </c>
      <c r="C18" s="88" t="s">
        <v>141</v>
      </c>
      <c r="D18" s="10">
        <v>650</v>
      </c>
      <c r="E18" s="41">
        <f t="shared" si="1"/>
        <v>97.22222222222221</v>
      </c>
      <c r="F18" s="9">
        <f t="shared" si="2"/>
        <v>17</v>
      </c>
      <c r="G18" s="10">
        <v>145</v>
      </c>
      <c r="H18" s="41">
        <f t="shared" si="3"/>
        <v>798.6111111111111</v>
      </c>
      <c r="I18" s="9">
        <f t="shared" si="4"/>
        <v>14</v>
      </c>
      <c r="J18" s="41">
        <f t="shared" si="5"/>
        <v>895.8333333333333</v>
      </c>
      <c r="K18" s="9">
        <f t="shared" si="6"/>
        <v>16</v>
      </c>
    </row>
    <row r="19" spans="1:11" ht="25.5" customHeight="1">
      <c r="A19" s="9">
        <f t="shared" si="0"/>
        <v>17</v>
      </c>
      <c r="B19" s="56" t="s">
        <v>145</v>
      </c>
      <c r="C19" s="87" t="s">
        <v>101</v>
      </c>
      <c r="D19" s="44">
        <v>680</v>
      </c>
      <c r="E19" s="41">
        <f t="shared" si="1"/>
        <v>55.55555555555556</v>
      </c>
      <c r="F19" s="9">
        <f t="shared" si="2"/>
        <v>18</v>
      </c>
      <c r="G19" s="81">
        <v>120</v>
      </c>
      <c r="H19" s="41">
        <f t="shared" si="3"/>
        <v>833.3333333333333</v>
      </c>
      <c r="I19" s="9">
        <f t="shared" si="4"/>
        <v>11</v>
      </c>
      <c r="J19" s="41">
        <f t="shared" si="5"/>
        <v>888.8888888888888</v>
      </c>
      <c r="K19" s="9">
        <f t="shared" si="6"/>
        <v>17</v>
      </c>
    </row>
    <row r="20" spans="1:11" ht="25.5" customHeight="1">
      <c r="A20" s="9">
        <f t="shared" si="0"/>
        <v>18</v>
      </c>
      <c r="B20" s="43" t="s">
        <v>144</v>
      </c>
      <c r="C20" s="88" t="s">
        <v>141</v>
      </c>
      <c r="D20" s="10">
        <v>230</v>
      </c>
      <c r="E20" s="41">
        <f t="shared" si="1"/>
        <v>680.5555555555555</v>
      </c>
      <c r="F20" s="9">
        <f t="shared" si="2"/>
        <v>12</v>
      </c>
      <c r="G20" s="10">
        <v>770</v>
      </c>
      <c r="H20" s="41">
        <v>1</v>
      </c>
      <c r="I20" s="9">
        <f t="shared" si="4"/>
        <v>20</v>
      </c>
      <c r="J20" s="41">
        <f t="shared" si="5"/>
        <v>681.5555555555555</v>
      </c>
      <c r="K20" s="9">
        <f t="shared" si="6"/>
        <v>18</v>
      </c>
    </row>
    <row r="21" spans="1:11" ht="25.5" customHeight="1">
      <c r="A21" s="9">
        <f t="shared" si="0"/>
        <v>19</v>
      </c>
      <c r="B21" s="43" t="s">
        <v>152</v>
      </c>
      <c r="C21" s="87" t="s">
        <v>81</v>
      </c>
      <c r="D21" s="10">
        <v>860</v>
      </c>
      <c r="E21" s="41">
        <v>1</v>
      </c>
      <c r="F21" s="9">
        <f t="shared" si="2"/>
        <v>19</v>
      </c>
      <c r="G21" s="10">
        <v>240</v>
      </c>
      <c r="H21" s="41">
        <f>IF(G21&lt;&gt;"",IF(ISNUMBER(G21),MAX(1000/TME2*(TME2-G21+MIN(G:G)),0),0),"")</f>
        <v>666.6666666666666</v>
      </c>
      <c r="I21" s="9">
        <f t="shared" si="4"/>
        <v>17</v>
      </c>
      <c r="J21" s="41">
        <f t="shared" si="5"/>
        <v>667.6666666666666</v>
      </c>
      <c r="K21" s="9">
        <f t="shared" si="6"/>
        <v>19</v>
      </c>
    </row>
    <row r="22" spans="1:11" s="78" customFormat="1" ht="25.5" customHeight="1">
      <c r="A22" s="9">
        <f t="shared" si="0"/>
        <v>20</v>
      </c>
      <c r="B22" s="56" t="s">
        <v>151</v>
      </c>
      <c r="C22" s="87" t="s">
        <v>81</v>
      </c>
      <c r="D22" s="44" t="s">
        <v>41</v>
      </c>
      <c r="E22" s="41">
        <f>IF(D22&lt;&gt;"",IF(ISNUMBER(D22),MAX(1000/TME1*(TME1-D22+MIN(D:D)),0),0),"")</f>
        <v>0</v>
      </c>
      <c r="F22" s="9">
        <f t="shared" si="2"/>
        <v>20</v>
      </c>
      <c r="G22" s="81">
        <v>665</v>
      </c>
      <c r="H22" s="41">
        <f>IF(G22&lt;&gt;"",IF(ISNUMBER(G22),MAX(1000/TME2*(TME2-G22+MIN(G:G)),0),0),"")</f>
        <v>76.38888888888889</v>
      </c>
      <c r="I22" s="9">
        <f t="shared" si="4"/>
        <v>19</v>
      </c>
      <c r="J22" s="41">
        <f t="shared" si="5"/>
        <v>76.38888888888889</v>
      </c>
      <c r="K22" s="9">
        <f t="shared" si="6"/>
        <v>20</v>
      </c>
    </row>
    <row r="23" spans="1:11" ht="25.5" customHeight="1">
      <c r="A23" s="86"/>
      <c r="B23" s="94"/>
      <c r="C23" s="105"/>
      <c r="D23" s="95"/>
      <c r="E23" s="85"/>
      <c r="F23" s="86"/>
      <c r="G23" s="92"/>
      <c r="H23" s="85"/>
      <c r="I23" s="86"/>
      <c r="J23" s="85"/>
      <c r="K23" s="86"/>
    </row>
    <row r="24" spans="1:11" ht="25.5" customHeight="1">
      <c r="A24" s="86"/>
      <c r="B24" s="94"/>
      <c r="C24" s="105"/>
      <c r="D24" s="95"/>
      <c r="E24" s="85"/>
      <c r="F24" s="86"/>
      <c r="G24" s="95"/>
      <c r="H24" s="85"/>
      <c r="I24" s="86"/>
      <c r="J24" s="85"/>
      <c r="K24" s="86"/>
    </row>
    <row r="25" spans="1:11" ht="25.5" customHeight="1">
      <c r="A25" s="86"/>
      <c r="B25" s="106"/>
      <c r="C25" s="107"/>
      <c r="D25" s="93"/>
      <c r="E25" s="85"/>
      <c r="F25" s="86"/>
      <c r="G25" s="92"/>
      <c r="H25" s="85"/>
      <c r="I25" s="86"/>
      <c r="J25" s="85"/>
      <c r="K25" s="86"/>
    </row>
    <row r="26" spans="1:12" ht="25.5" customHeight="1">
      <c r="A26" s="86"/>
      <c r="B26" s="89"/>
      <c r="C26" s="90"/>
      <c r="D26" s="91"/>
      <c r="E26" s="85"/>
      <c r="F26" s="86"/>
      <c r="G26" s="92"/>
      <c r="H26" s="85"/>
      <c r="I26" s="86"/>
      <c r="J26" s="85"/>
      <c r="K26" s="86"/>
      <c r="L26" s="64"/>
    </row>
    <row r="27" spans="1:12" ht="25.5" customHeight="1">
      <c r="A27" s="86">
        <f aca="true" t="shared" si="7" ref="A27:A33">K27</f>
      </c>
      <c r="B27" s="89"/>
      <c r="C27" s="90"/>
      <c r="D27" s="93"/>
      <c r="E27" s="85">
        <f aca="true" t="shared" si="8" ref="E27:E33">IF(D27&lt;&gt;"",IF(ISNUMBER(D27),MAX(1000/TME1*(TME1-D27+MIN(D$1:D$65536)),0),0),"")</f>
      </c>
      <c r="F27" s="86">
        <f aca="true" t="shared" si="9" ref="F27:F33">IF(E27&lt;&gt;"",RANK(E27,E$1:E$65536),"")</f>
      </c>
      <c r="G27" s="92"/>
      <c r="H27" s="85">
        <f aca="true" t="shared" si="10" ref="H27:H33">IF(G27&lt;&gt;"",IF(ISNUMBER(G27),MAX(1000/TME2*(TME2-G27+MIN(G$1:G$65536)),0),0),"")</f>
      </c>
      <c r="I27" s="86">
        <f aca="true" t="shared" si="11" ref="I27:I33">IF(H27&lt;&gt;"",RANK(H27,H$1:H$65536),"")</f>
      </c>
      <c r="J27" s="85"/>
      <c r="K27" s="86">
        <f aca="true" t="shared" si="12" ref="K27:K33">IF(J27&lt;&gt;"",RANK(J27,J$1:J$65536),"")</f>
      </c>
      <c r="L27" s="64"/>
    </row>
    <row r="28" spans="1:12" ht="25.5" customHeight="1">
      <c r="A28" s="86">
        <f t="shared" si="7"/>
      </c>
      <c r="B28" s="89"/>
      <c r="C28" s="90"/>
      <c r="D28" s="93"/>
      <c r="E28" s="85">
        <f t="shared" si="8"/>
      </c>
      <c r="F28" s="86">
        <f t="shared" si="9"/>
      </c>
      <c r="G28" s="92"/>
      <c r="H28" s="85">
        <f t="shared" si="10"/>
      </c>
      <c r="I28" s="86">
        <f t="shared" si="11"/>
      </c>
      <c r="J28" s="85"/>
      <c r="K28" s="86">
        <f t="shared" si="12"/>
      </c>
      <c r="L28" s="64"/>
    </row>
    <row r="29" spans="1:12" ht="25.5" customHeight="1">
      <c r="A29" s="86">
        <f t="shared" si="7"/>
      </c>
      <c r="B29" s="89"/>
      <c r="C29" s="90"/>
      <c r="D29" s="91"/>
      <c r="E29" s="85">
        <f t="shared" si="8"/>
      </c>
      <c r="F29" s="86">
        <f t="shared" si="9"/>
      </c>
      <c r="G29" s="92"/>
      <c r="H29" s="85">
        <f t="shared" si="10"/>
      </c>
      <c r="I29" s="86">
        <f t="shared" si="11"/>
      </c>
      <c r="J29" s="85"/>
      <c r="K29" s="86">
        <f t="shared" si="12"/>
      </c>
      <c r="L29" s="64"/>
    </row>
    <row r="30" spans="1:12" ht="25.5" customHeight="1">
      <c r="A30" s="86">
        <f t="shared" si="7"/>
      </c>
      <c r="B30" s="94"/>
      <c r="C30" s="90"/>
      <c r="D30" s="95"/>
      <c r="E30" s="85">
        <f t="shared" si="8"/>
      </c>
      <c r="F30" s="86">
        <f t="shared" si="9"/>
      </c>
      <c r="G30" s="95"/>
      <c r="H30" s="85">
        <f t="shared" si="10"/>
      </c>
      <c r="I30" s="86">
        <f t="shared" si="11"/>
      </c>
      <c r="J30" s="85"/>
      <c r="K30" s="86">
        <f t="shared" si="12"/>
      </c>
      <c r="L30" s="64"/>
    </row>
    <row r="31" spans="1:12" ht="25.5" customHeight="1">
      <c r="A31" s="86">
        <f t="shared" si="7"/>
      </c>
      <c r="B31" s="94"/>
      <c r="C31" s="90"/>
      <c r="D31" s="95"/>
      <c r="E31" s="85">
        <f t="shared" si="8"/>
      </c>
      <c r="F31" s="86">
        <f t="shared" si="9"/>
      </c>
      <c r="G31" s="95"/>
      <c r="H31" s="85">
        <f t="shared" si="10"/>
      </c>
      <c r="I31" s="86">
        <f t="shared" si="11"/>
      </c>
      <c r="J31" s="85"/>
      <c r="K31" s="86">
        <f t="shared" si="12"/>
      </c>
      <c r="L31" s="64"/>
    </row>
    <row r="32" spans="1:12" ht="25.5" customHeight="1">
      <c r="A32" s="86">
        <f t="shared" si="7"/>
      </c>
      <c r="B32" s="94"/>
      <c r="C32" s="94"/>
      <c r="D32" s="95"/>
      <c r="E32" s="85">
        <f t="shared" si="8"/>
      </c>
      <c r="F32" s="86">
        <f t="shared" si="9"/>
      </c>
      <c r="G32" s="95"/>
      <c r="H32" s="85">
        <f t="shared" si="10"/>
      </c>
      <c r="I32" s="86">
        <f t="shared" si="11"/>
      </c>
      <c r="J32" s="85"/>
      <c r="K32" s="86">
        <f t="shared" si="12"/>
      </c>
      <c r="L32" s="64"/>
    </row>
    <row r="33" spans="1:12" ht="25.5" customHeight="1">
      <c r="A33" s="86">
        <f t="shared" si="7"/>
      </c>
      <c r="B33" s="94"/>
      <c r="C33" s="90"/>
      <c r="D33" s="95"/>
      <c r="E33" s="85">
        <f t="shared" si="8"/>
      </c>
      <c r="F33" s="86">
        <f t="shared" si="9"/>
      </c>
      <c r="G33" s="95"/>
      <c r="H33" s="85">
        <f t="shared" si="10"/>
      </c>
      <c r="I33" s="86">
        <f t="shared" si="11"/>
      </c>
      <c r="J33" s="85"/>
      <c r="K33" s="86">
        <f t="shared" si="12"/>
      </c>
      <c r="L33" s="64"/>
    </row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82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="80" zoomScaleNormal="80" zoomScalePageLayoutView="0" workbookViewId="0" topLeftCell="A19">
      <selection activeCell="B23" sqref="B23"/>
    </sheetView>
  </sheetViews>
  <sheetFormatPr defaultColWidth="9.00390625" defaultRowHeight="12.75"/>
  <cols>
    <col min="1" max="1" width="4.875" style="0" customWidth="1"/>
    <col min="2" max="2" width="24.50390625" style="0" customWidth="1"/>
    <col min="3" max="3" width="30.00390625" style="26" bestFit="1" customWidth="1"/>
    <col min="4" max="4" width="5.625" style="0" bestFit="1" customWidth="1"/>
    <col min="5" max="5" width="8.50390625" style="0" customWidth="1"/>
    <col min="6" max="6" width="3.50390625" style="0" customWidth="1"/>
    <col min="7" max="7" width="5.50390625" style="0" customWidth="1"/>
    <col min="8" max="8" width="8.50390625" style="0" bestFit="1" customWidth="1"/>
    <col min="9" max="9" width="3.50390625" style="0" customWidth="1"/>
    <col min="10" max="10" width="8.50390625" style="0" bestFit="1" customWidth="1"/>
    <col min="11" max="11" width="3.50390625" style="0" customWidth="1"/>
    <col min="12" max="41" width="0" style="0" hidden="1" customWidth="1"/>
  </cols>
  <sheetData>
    <row r="1" spans="1:11" ht="12.75" customHeight="1">
      <c r="A1" s="120" t="s">
        <v>0</v>
      </c>
      <c r="B1" s="122" t="s">
        <v>1</v>
      </c>
      <c r="C1" s="122" t="s">
        <v>2</v>
      </c>
      <c r="D1" s="104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7" customFormat="1" ht="72" customHeight="1">
      <c r="A2" s="121"/>
      <c r="B2" s="121"/>
      <c r="C2" s="121"/>
      <c r="D2" s="39" t="s">
        <v>17</v>
      </c>
      <c r="E2" s="40" t="s">
        <v>18</v>
      </c>
      <c r="F2" s="39" t="s">
        <v>13</v>
      </c>
      <c r="G2" s="39" t="s">
        <v>17</v>
      </c>
      <c r="H2" s="40" t="s">
        <v>18</v>
      </c>
      <c r="I2" s="39" t="s">
        <v>13</v>
      </c>
      <c r="J2" s="40" t="s">
        <v>18</v>
      </c>
      <c r="K2" s="39" t="s">
        <v>13</v>
      </c>
    </row>
    <row r="3" spans="1:11" ht="26.25">
      <c r="A3" s="80">
        <f aca="true" t="shared" si="0" ref="A3:A34">K3</f>
        <v>1</v>
      </c>
      <c r="B3" s="57" t="s">
        <v>119</v>
      </c>
      <c r="C3" s="79" t="s">
        <v>118</v>
      </c>
      <c r="D3" s="58">
        <v>0</v>
      </c>
      <c r="E3" s="41">
        <f aca="true" t="shared" si="1" ref="E3:E30">IF(D3&lt;&gt;"",IF(ISNUMBER(D3),MAX(1000/TDE1*(TDE1-D3+MIN(D$1:D$65536)),0),0),"")</f>
        <v>1000</v>
      </c>
      <c r="F3" s="9">
        <f aca="true" t="shared" si="2" ref="F3:F34">IF(E3&lt;&gt;"",RANK(E3,E$1:E$65536),"")</f>
        <v>1</v>
      </c>
      <c r="G3" s="44">
        <v>0</v>
      </c>
      <c r="H3" s="41">
        <f aca="true" t="shared" si="3" ref="H3:H20">IF(G3&lt;&gt;"",IF(ISNUMBER(G3),MAX(1000/TDE2*(TDE2-G3+MIN(G$1:G$65536)),0),0),"")</f>
        <v>1000</v>
      </c>
      <c r="I3" s="9">
        <f aca="true" t="shared" si="4" ref="I3:I34">IF(H3&lt;&gt;"",RANK(H3,H$1:H$65536),"")</f>
        <v>1</v>
      </c>
      <c r="J3" s="41">
        <f aca="true" t="shared" si="5" ref="J3:J34">IF(H3&lt;&gt;"",E3+H3,"")</f>
        <v>2000</v>
      </c>
      <c r="K3" s="9">
        <f aca="true" t="shared" si="6" ref="K3:K34">IF(J3&lt;&gt;"",RANK(J3,J$1:J$65536),"")</f>
        <v>1</v>
      </c>
    </row>
    <row r="4" spans="1:11" ht="26.25">
      <c r="A4" s="80">
        <f t="shared" si="0"/>
        <v>2</v>
      </c>
      <c r="B4" s="57" t="s">
        <v>139</v>
      </c>
      <c r="C4" s="87" t="s">
        <v>42</v>
      </c>
      <c r="D4" s="44">
        <v>0</v>
      </c>
      <c r="E4" s="41">
        <f t="shared" si="1"/>
        <v>1000</v>
      </c>
      <c r="F4" s="9">
        <f t="shared" si="2"/>
        <v>1</v>
      </c>
      <c r="G4" s="98">
        <v>25</v>
      </c>
      <c r="H4" s="41">
        <f t="shared" si="3"/>
        <v>965.2777777777777</v>
      </c>
      <c r="I4" s="9">
        <f t="shared" si="4"/>
        <v>2</v>
      </c>
      <c r="J4" s="41">
        <f t="shared" si="5"/>
        <v>1965.2777777777778</v>
      </c>
      <c r="K4" s="9">
        <f t="shared" si="6"/>
        <v>2</v>
      </c>
    </row>
    <row r="5" spans="1:11" ht="26.25">
      <c r="A5" s="80">
        <f t="shared" si="0"/>
        <v>2</v>
      </c>
      <c r="B5" s="57" t="s">
        <v>113</v>
      </c>
      <c r="C5" s="87" t="s">
        <v>159</v>
      </c>
      <c r="D5" s="58">
        <v>0</v>
      </c>
      <c r="E5" s="41">
        <f t="shared" si="1"/>
        <v>1000</v>
      </c>
      <c r="F5" s="9">
        <f t="shared" si="2"/>
        <v>1</v>
      </c>
      <c r="G5" s="44">
        <v>25</v>
      </c>
      <c r="H5" s="41">
        <f t="shared" si="3"/>
        <v>965.2777777777777</v>
      </c>
      <c r="I5" s="9">
        <f t="shared" si="4"/>
        <v>2</v>
      </c>
      <c r="J5" s="41">
        <f t="shared" si="5"/>
        <v>1965.2777777777778</v>
      </c>
      <c r="K5" s="9">
        <f t="shared" si="6"/>
        <v>2</v>
      </c>
    </row>
    <row r="6" spans="1:11" ht="26.25">
      <c r="A6" s="80">
        <f t="shared" si="0"/>
        <v>4</v>
      </c>
      <c r="B6" s="43" t="s">
        <v>104</v>
      </c>
      <c r="C6" s="88" t="s">
        <v>80</v>
      </c>
      <c r="D6" s="10">
        <v>0</v>
      </c>
      <c r="E6" s="41">
        <f t="shared" si="1"/>
        <v>1000</v>
      </c>
      <c r="F6" s="9">
        <f t="shared" si="2"/>
        <v>1</v>
      </c>
      <c r="G6" s="10">
        <v>35</v>
      </c>
      <c r="H6" s="41">
        <f t="shared" si="3"/>
        <v>951.3888888888888</v>
      </c>
      <c r="I6" s="9">
        <f t="shared" si="4"/>
        <v>4</v>
      </c>
      <c r="J6" s="41">
        <f t="shared" si="5"/>
        <v>1951.3888888888887</v>
      </c>
      <c r="K6" s="9">
        <f t="shared" si="6"/>
        <v>4</v>
      </c>
    </row>
    <row r="7" spans="1:11" ht="26.25">
      <c r="A7" s="80">
        <f t="shared" si="0"/>
        <v>5</v>
      </c>
      <c r="B7" s="57" t="s">
        <v>136</v>
      </c>
      <c r="C7" s="87" t="s">
        <v>98</v>
      </c>
      <c r="D7" s="58">
        <v>0</v>
      </c>
      <c r="E7" s="41">
        <f t="shared" si="1"/>
        <v>1000</v>
      </c>
      <c r="F7" s="9">
        <f t="shared" si="2"/>
        <v>1</v>
      </c>
      <c r="G7" s="44">
        <v>42</v>
      </c>
      <c r="H7" s="41">
        <f t="shared" si="3"/>
        <v>941.6666666666666</v>
      </c>
      <c r="I7" s="9">
        <f t="shared" si="4"/>
        <v>5</v>
      </c>
      <c r="J7" s="41">
        <f t="shared" si="5"/>
        <v>1941.6666666666665</v>
      </c>
      <c r="K7" s="9">
        <f t="shared" si="6"/>
        <v>5</v>
      </c>
    </row>
    <row r="8" spans="1:11" ht="26.25">
      <c r="A8" s="80">
        <f t="shared" si="0"/>
        <v>6</v>
      </c>
      <c r="B8" s="43" t="s">
        <v>78</v>
      </c>
      <c r="C8" s="87" t="s">
        <v>98</v>
      </c>
      <c r="D8" s="10">
        <v>0</v>
      </c>
      <c r="E8" s="41">
        <f t="shared" si="1"/>
        <v>1000</v>
      </c>
      <c r="F8" s="9">
        <f t="shared" si="2"/>
        <v>1</v>
      </c>
      <c r="G8" s="10">
        <v>50</v>
      </c>
      <c r="H8" s="41">
        <f t="shared" si="3"/>
        <v>930.5555555555555</v>
      </c>
      <c r="I8" s="9">
        <f t="shared" si="4"/>
        <v>6</v>
      </c>
      <c r="J8" s="41">
        <f t="shared" si="5"/>
        <v>1930.5555555555557</v>
      </c>
      <c r="K8" s="9">
        <f t="shared" si="6"/>
        <v>6</v>
      </c>
    </row>
    <row r="9" spans="1:11" ht="12.75">
      <c r="A9" s="80">
        <f t="shared" si="0"/>
        <v>6</v>
      </c>
      <c r="B9" s="57" t="s">
        <v>102</v>
      </c>
      <c r="C9" s="87" t="s">
        <v>101</v>
      </c>
      <c r="D9" s="58">
        <v>0</v>
      </c>
      <c r="E9" s="41">
        <f t="shared" si="1"/>
        <v>1000</v>
      </c>
      <c r="F9" s="9">
        <f t="shared" si="2"/>
        <v>1</v>
      </c>
      <c r="G9" s="44">
        <v>50</v>
      </c>
      <c r="H9" s="41">
        <f t="shared" si="3"/>
        <v>930.5555555555555</v>
      </c>
      <c r="I9" s="9">
        <f t="shared" si="4"/>
        <v>6</v>
      </c>
      <c r="J9" s="41">
        <f t="shared" si="5"/>
        <v>1930.5555555555557</v>
      </c>
      <c r="K9" s="9">
        <f t="shared" si="6"/>
        <v>6</v>
      </c>
    </row>
    <row r="10" spans="1:11" ht="26.25">
      <c r="A10" s="80">
        <f t="shared" si="0"/>
        <v>8</v>
      </c>
      <c r="B10" s="57" t="s">
        <v>96</v>
      </c>
      <c r="C10" s="87" t="s">
        <v>158</v>
      </c>
      <c r="D10" s="58">
        <v>0</v>
      </c>
      <c r="E10" s="41">
        <f t="shared" si="1"/>
        <v>1000</v>
      </c>
      <c r="F10" s="9">
        <f t="shared" si="2"/>
        <v>1</v>
      </c>
      <c r="G10" s="44">
        <v>55</v>
      </c>
      <c r="H10" s="41">
        <f t="shared" si="3"/>
        <v>923.6111111111111</v>
      </c>
      <c r="I10" s="9">
        <f t="shared" si="4"/>
        <v>9</v>
      </c>
      <c r="J10" s="41">
        <f t="shared" si="5"/>
        <v>1923.611111111111</v>
      </c>
      <c r="K10" s="9">
        <f t="shared" si="6"/>
        <v>8</v>
      </c>
    </row>
    <row r="11" spans="1:11" ht="12.75">
      <c r="A11" s="80">
        <f t="shared" si="0"/>
        <v>9</v>
      </c>
      <c r="B11" s="57" t="s">
        <v>120</v>
      </c>
      <c r="C11" s="87" t="s">
        <v>121</v>
      </c>
      <c r="D11" s="58">
        <v>10</v>
      </c>
      <c r="E11" s="41">
        <f t="shared" si="1"/>
        <v>986.1111111111111</v>
      </c>
      <c r="F11" s="9">
        <f t="shared" si="2"/>
        <v>10</v>
      </c>
      <c r="G11" s="44">
        <v>110</v>
      </c>
      <c r="H11" s="41">
        <f t="shared" si="3"/>
        <v>847.2222222222222</v>
      </c>
      <c r="I11" s="9">
        <f t="shared" si="4"/>
        <v>12</v>
      </c>
      <c r="J11" s="41">
        <f t="shared" si="5"/>
        <v>1833.3333333333333</v>
      </c>
      <c r="K11" s="9">
        <f t="shared" si="6"/>
        <v>9</v>
      </c>
    </row>
    <row r="12" spans="1:11" ht="26.25">
      <c r="A12" s="80">
        <f t="shared" si="0"/>
        <v>10</v>
      </c>
      <c r="B12" s="57" t="s">
        <v>115</v>
      </c>
      <c r="C12" s="87" t="s">
        <v>42</v>
      </c>
      <c r="D12" s="58">
        <v>0</v>
      </c>
      <c r="E12" s="41">
        <f t="shared" si="1"/>
        <v>1000</v>
      </c>
      <c r="F12" s="9">
        <f t="shared" si="2"/>
        <v>1</v>
      </c>
      <c r="G12" s="44">
        <v>160</v>
      </c>
      <c r="H12" s="41">
        <f t="shared" si="3"/>
        <v>777.7777777777777</v>
      </c>
      <c r="I12" s="9">
        <f t="shared" si="4"/>
        <v>13</v>
      </c>
      <c r="J12" s="41">
        <f t="shared" si="5"/>
        <v>1777.7777777777778</v>
      </c>
      <c r="K12" s="9">
        <f t="shared" si="6"/>
        <v>10</v>
      </c>
    </row>
    <row r="13" spans="1:11" ht="26.25">
      <c r="A13" s="80">
        <f t="shared" si="0"/>
        <v>11</v>
      </c>
      <c r="B13" s="57" t="s">
        <v>114</v>
      </c>
      <c r="C13" s="87" t="s">
        <v>42</v>
      </c>
      <c r="D13" s="58">
        <v>120</v>
      </c>
      <c r="E13" s="41">
        <f t="shared" si="1"/>
        <v>833.3333333333333</v>
      </c>
      <c r="F13" s="9">
        <f t="shared" si="2"/>
        <v>13</v>
      </c>
      <c r="G13" s="44">
        <v>80</v>
      </c>
      <c r="H13" s="41">
        <f t="shared" si="3"/>
        <v>888.8888888888889</v>
      </c>
      <c r="I13" s="9">
        <f t="shared" si="4"/>
        <v>10</v>
      </c>
      <c r="J13" s="41">
        <f t="shared" si="5"/>
        <v>1722.2222222222222</v>
      </c>
      <c r="K13" s="9">
        <f t="shared" si="6"/>
        <v>11</v>
      </c>
    </row>
    <row r="14" spans="1:11" ht="12.75">
      <c r="A14" s="80">
        <f t="shared" si="0"/>
        <v>12</v>
      </c>
      <c r="B14" s="57" t="s">
        <v>99</v>
      </c>
      <c r="C14" s="87" t="s">
        <v>98</v>
      </c>
      <c r="D14" s="58">
        <v>240</v>
      </c>
      <c r="E14" s="41">
        <f t="shared" si="1"/>
        <v>666.6666666666666</v>
      </c>
      <c r="F14" s="9">
        <f t="shared" si="2"/>
        <v>19</v>
      </c>
      <c r="G14" s="44">
        <v>50</v>
      </c>
      <c r="H14" s="41">
        <f t="shared" si="3"/>
        <v>930.5555555555555</v>
      </c>
      <c r="I14" s="9">
        <f t="shared" si="4"/>
        <v>6</v>
      </c>
      <c r="J14" s="41">
        <f t="shared" si="5"/>
        <v>1597.2222222222222</v>
      </c>
      <c r="K14" s="9">
        <f t="shared" si="6"/>
        <v>12</v>
      </c>
    </row>
    <row r="15" spans="1:11" ht="27.75" customHeight="1">
      <c r="A15" s="80">
        <f t="shared" si="0"/>
        <v>13</v>
      </c>
      <c r="B15" s="57" t="s">
        <v>79</v>
      </c>
      <c r="C15" s="87" t="s">
        <v>98</v>
      </c>
      <c r="D15" s="58">
        <v>196</v>
      </c>
      <c r="E15" s="41">
        <f t="shared" si="1"/>
        <v>727.7777777777777</v>
      </c>
      <c r="F15" s="9">
        <f t="shared" si="2"/>
        <v>17</v>
      </c>
      <c r="G15" s="44">
        <v>95</v>
      </c>
      <c r="H15" s="41">
        <f t="shared" si="3"/>
        <v>868.0555555555555</v>
      </c>
      <c r="I15" s="9">
        <f t="shared" si="4"/>
        <v>11</v>
      </c>
      <c r="J15" s="41">
        <f t="shared" si="5"/>
        <v>1595.8333333333333</v>
      </c>
      <c r="K15" s="9">
        <f t="shared" si="6"/>
        <v>13</v>
      </c>
    </row>
    <row r="16" spans="1:11" ht="26.25">
      <c r="A16" s="80">
        <f t="shared" si="0"/>
        <v>14</v>
      </c>
      <c r="B16" s="57" t="s">
        <v>97</v>
      </c>
      <c r="C16" s="87" t="s">
        <v>158</v>
      </c>
      <c r="D16" s="58">
        <v>25</v>
      </c>
      <c r="E16" s="41">
        <f t="shared" si="1"/>
        <v>965.2777777777777</v>
      </c>
      <c r="F16" s="9">
        <f t="shared" si="2"/>
        <v>11</v>
      </c>
      <c r="G16" s="44">
        <v>350</v>
      </c>
      <c r="H16" s="41">
        <f t="shared" si="3"/>
        <v>513.8888888888889</v>
      </c>
      <c r="I16" s="9">
        <f t="shared" si="4"/>
        <v>14</v>
      </c>
      <c r="J16" s="41">
        <f t="shared" si="5"/>
        <v>1479.1666666666665</v>
      </c>
      <c r="K16" s="9">
        <f t="shared" si="6"/>
        <v>14</v>
      </c>
    </row>
    <row r="17" spans="1:11" ht="26.25">
      <c r="A17" s="80">
        <f t="shared" si="0"/>
        <v>15</v>
      </c>
      <c r="B17" s="57" t="s">
        <v>103</v>
      </c>
      <c r="C17" s="87" t="s">
        <v>101</v>
      </c>
      <c r="D17" s="58">
        <v>121</v>
      </c>
      <c r="E17" s="41">
        <f t="shared" si="1"/>
        <v>831.9444444444445</v>
      </c>
      <c r="F17" s="9">
        <f t="shared" si="2"/>
        <v>14</v>
      </c>
      <c r="G17" s="44">
        <v>665</v>
      </c>
      <c r="H17" s="41">
        <f t="shared" si="3"/>
        <v>76.38888888888889</v>
      </c>
      <c r="I17" s="9">
        <f t="shared" si="4"/>
        <v>17</v>
      </c>
      <c r="J17" s="41">
        <f t="shared" si="5"/>
        <v>908.3333333333334</v>
      </c>
      <c r="K17" s="9">
        <f t="shared" si="6"/>
        <v>15</v>
      </c>
    </row>
    <row r="18" spans="1:11" ht="26.25">
      <c r="A18" s="80">
        <f t="shared" si="0"/>
        <v>16</v>
      </c>
      <c r="B18" s="57" t="s">
        <v>138</v>
      </c>
      <c r="C18" s="87" t="s">
        <v>160</v>
      </c>
      <c r="D18" s="44">
        <v>105</v>
      </c>
      <c r="E18" s="41">
        <f t="shared" si="1"/>
        <v>854.1666666666666</v>
      </c>
      <c r="F18" s="9">
        <f t="shared" si="2"/>
        <v>12</v>
      </c>
      <c r="G18" s="98">
        <v>684</v>
      </c>
      <c r="H18" s="41">
        <f t="shared" si="3"/>
        <v>50</v>
      </c>
      <c r="I18" s="9">
        <f t="shared" si="4"/>
        <v>18</v>
      </c>
      <c r="J18" s="41">
        <f t="shared" si="5"/>
        <v>904.1666666666666</v>
      </c>
      <c r="K18" s="9">
        <f t="shared" si="6"/>
        <v>16</v>
      </c>
    </row>
    <row r="19" spans="1:11" ht="26.25">
      <c r="A19" s="80">
        <f t="shared" si="0"/>
        <v>17</v>
      </c>
      <c r="B19" s="43" t="s">
        <v>111</v>
      </c>
      <c r="C19" s="87" t="s">
        <v>159</v>
      </c>
      <c r="D19" s="11">
        <v>130</v>
      </c>
      <c r="E19" s="41">
        <f t="shared" si="1"/>
        <v>819.4444444444445</v>
      </c>
      <c r="F19" s="9">
        <f t="shared" si="2"/>
        <v>16</v>
      </c>
      <c r="G19" s="11">
        <v>695</v>
      </c>
      <c r="H19" s="41">
        <f t="shared" si="3"/>
        <v>34.72222222222222</v>
      </c>
      <c r="I19" s="9">
        <f t="shared" si="4"/>
        <v>19</v>
      </c>
      <c r="J19" s="41">
        <f t="shared" si="5"/>
        <v>854.1666666666666</v>
      </c>
      <c r="K19" s="9">
        <f t="shared" si="6"/>
        <v>17</v>
      </c>
    </row>
    <row r="20" spans="1:11" ht="26.25">
      <c r="A20" s="80">
        <f t="shared" si="0"/>
        <v>18</v>
      </c>
      <c r="B20" s="56" t="s">
        <v>140</v>
      </c>
      <c r="C20" s="87" t="s">
        <v>118</v>
      </c>
      <c r="D20" s="58">
        <v>129</v>
      </c>
      <c r="E20" s="41">
        <f t="shared" si="1"/>
        <v>820.8333333333333</v>
      </c>
      <c r="F20" s="9">
        <f t="shared" si="2"/>
        <v>15</v>
      </c>
      <c r="G20" s="44" t="s">
        <v>41</v>
      </c>
      <c r="H20" s="41">
        <f t="shared" si="3"/>
        <v>0</v>
      </c>
      <c r="I20" s="9">
        <f t="shared" si="4"/>
        <v>26</v>
      </c>
      <c r="J20" s="41">
        <f t="shared" si="5"/>
        <v>820.8333333333333</v>
      </c>
      <c r="K20" s="9">
        <f t="shared" si="6"/>
        <v>18</v>
      </c>
    </row>
    <row r="21" spans="1:11" ht="25.5" customHeight="1">
      <c r="A21" s="80">
        <f t="shared" si="0"/>
        <v>19</v>
      </c>
      <c r="B21" s="43" t="s">
        <v>76</v>
      </c>
      <c r="C21" s="87" t="s">
        <v>158</v>
      </c>
      <c r="D21" s="10">
        <v>230</v>
      </c>
      <c r="E21" s="41">
        <f t="shared" si="1"/>
        <v>680.5555555555555</v>
      </c>
      <c r="F21" s="9">
        <f t="shared" si="2"/>
        <v>18</v>
      </c>
      <c r="G21" s="10">
        <v>875</v>
      </c>
      <c r="H21" s="41">
        <v>1</v>
      </c>
      <c r="I21" s="9">
        <f t="shared" si="4"/>
        <v>22</v>
      </c>
      <c r="J21" s="41">
        <f t="shared" si="5"/>
        <v>681.5555555555555</v>
      </c>
      <c r="K21" s="9">
        <f t="shared" si="6"/>
        <v>19</v>
      </c>
    </row>
    <row r="22" spans="1:11" ht="39">
      <c r="A22" s="80">
        <f t="shared" si="0"/>
        <v>20</v>
      </c>
      <c r="B22" s="57" t="s">
        <v>107</v>
      </c>
      <c r="C22" s="88" t="s">
        <v>80</v>
      </c>
      <c r="D22" s="58">
        <v>240</v>
      </c>
      <c r="E22" s="41">
        <f t="shared" si="1"/>
        <v>666.6666666666666</v>
      </c>
      <c r="F22" s="9">
        <f t="shared" si="2"/>
        <v>19</v>
      </c>
      <c r="G22" s="44" t="s">
        <v>41</v>
      </c>
      <c r="H22" s="41">
        <f aca="true" t="shared" si="7" ref="H22:H28">IF(G22&lt;&gt;"",IF(ISNUMBER(G22),MAX(1000/TDE2*(TDE2-G22+MIN(G$1:G$65536)),0),0),"")</f>
        <v>0</v>
      </c>
      <c r="I22" s="9">
        <f t="shared" si="4"/>
        <v>26</v>
      </c>
      <c r="J22" s="41">
        <f t="shared" si="5"/>
        <v>666.6666666666666</v>
      </c>
      <c r="K22" s="9">
        <f t="shared" si="6"/>
        <v>20</v>
      </c>
    </row>
    <row r="23" spans="1:11" ht="26.25">
      <c r="A23" s="80">
        <f t="shared" si="0"/>
        <v>21</v>
      </c>
      <c r="B23" s="43" t="s">
        <v>108</v>
      </c>
      <c r="C23" s="88" t="s">
        <v>80</v>
      </c>
      <c r="D23" s="44">
        <v>405</v>
      </c>
      <c r="E23" s="41">
        <f t="shared" si="1"/>
        <v>437.5</v>
      </c>
      <c r="F23" s="9">
        <f t="shared" si="2"/>
        <v>23</v>
      </c>
      <c r="G23" s="44">
        <v>640</v>
      </c>
      <c r="H23" s="41">
        <f t="shared" si="7"/>
        <v>111.11111111111111</v>
      </c>
      <c r="I23" s="9">
        <f t="shared" si="4"/>
        <v>15</v>
      </c>
      <c r="J23" s="41">
        <f t="shared" si="5"/>
        <v>548.6111111111111</v>
      </c>
      <c r="K23" s="9">
        <f t="shared" si="6"/>
        <v>21</v>
      </c>
    </row>
    <row r="24" spans="1:11" ht="26.25">
      <c r="A24" s="80">
        <f t="shared" si="0"/>
        <v>22</v>
      </c>
      <c r="B24" s="59" t="s">
        <v>112</v>
      </c>
      <c r="C24" s="87" t="s">
        <v>159</v>
      </c>
      <c r="D24" s="58">
        <v>375</v>
      </c>
      <c r="E24" s="41">
        <f t="shared" si="1"/>
        <v>479.16666666666663</v>
      </c>
      <c r="F24" s="9">
        <f t="shared" si="2"/>
        <v>21</v>
      </c>
      <c r="G24" s="10" t="s">
        <v>41</v>
      </c>
      <c r="H24" s="41">
        <f t="shared" si="7"/>
        <v>0</v>
      </c>
      <c r="I24" s="9">
        <f t="shared" si="4"/>
        <v>26</v>
      </c>
      <c r="J24" s="41">
        <f t="shared" si="5"/>
        <v>479.16666666666663</v>
      </c>
      <c r="K24" s="9">
        <f t="shared" si="6"/>
        <v>22</v>
      </c>
    </row>
    <row r="25" spans="1:11" ht="26.25">
      <c r="A25" s="80">
        <f t="shared" si="0"/>
        <v>23</v>
      </c>
      <c r="B25" s="57" t="s">
        <v>106</v>
      </c>
      <c r="C25" s="88" t="s">
        <v>80</v>
      </c>
      <c r="D25" s="58">
        <v>395</v>
      </c>
      <c r="E25" s="41">
        <f t="shared" si="1"/>
        <v>451.38888888888886</v>
      </c>
      <c r="F25" s="9">
        <f t="shared" si="2"/>
        <v>22</v>
      </c>
      <c r="G25" s="44" t="s">
        <v>41</v>
      </c>
      <c r="H25" s="41">
        <f t="shared" si="7"/>
        <v>0</v>
      </c>
      <c r="I25" s="9">
        <f t="shared" si="4"/>
        <v>26</v>
      </c>
      <c r="J25" s="41">
        <f t="shared" si="5"/>
        <v>451.38888888888886</v>
      </c>
      <c r="K25" s="9">
        <f t="shared" si="6"/>
        <v>23</v>
      </c>
    </row>
    <row r="26" spans="1:11" ht="26.25">
      <c r="A26" s="80">
        <f t="shared" si="0"/>
        <v>24</v>
      </c>
      <c r="B26" s="57" t="s">
        <v>109</v>
      </c>
      <c r="C26" s="87" t="s">
        <v>159</v>
      </c>
      <c r="D26" s="58">
        <v>445</v>
      </c>
      <c r="E26" s="41">
        <f t="shared" si="1"/>
        <v>381.94444444444446</v>
      </c>
      <c r="F26" s="9">
        <f t="shared" si="2"/>
        <v>24</v>
      </c>
      <c r="G26" s="44">
        <v>695</v>
      </c>
      <c r="H26" s="41">
        <f t="shared" si="7"/>
        <v>34.72222222222222</v>
      </c>
      <c r="I26" s="9">
        <f t="shared" si="4"/>
        <v>19</v>
      </c>
      <c r="J26" s="41">
        <f t="shared" si="5"/>
        <v>416.6666666666667</v>
      </c>
      <c r="K26" s="9">
        <f t="shared" si="6"/>
        <v>24</v>
      </c>
    </row>
    <row r="27" spans="1:11" ht="26.25">
      <c r="A27" s="80">
        <f t="shared" si="0"/>
        <v>25</v>
      </c>
      <c r="B27" s="57" t="s">
        <v>105</v>
      </c>
      <c r="C27" s="88" t="s">
        <v>80</v>
      </c>
      <c r="D27" s="58">
        <v>445</v>
      </c>
      <c r="E27" s="41">
        <f t="shared" si="1"/>
        <v>381.94444444444446</v>
      </c>
      <c r="F27" s="9">
        <f t="shared" si="2"/>
        <v>24</v>
      </c>
      <c r="G27" s="10" t="s">
        <v>41</v>
      </c>
      <c r="H27" s="41">
        <f t="shared" si="7"/>
        <v>0</v>
      </c>
      <c r="I27" s="9">
        <f t="shared" si="4"/>
        <v>26</v>
      </c>
      <c r="J27" s="41">
        <f t="shared" si="5"/>
        <v>381.94444444444446</v>
      </c>
      <c r="K27" s="9">
        <f t="shared" si="6"/>
        <v>25</v>
      </c>
    </row>
    <row r="28" spans="1:11" ht="26.25">
      <c r="A28" s="80">
        <f t="shared" si="0"/>
        <v>26</v>
      </c>
      <c r="B28" s="57" t="s">
        <v>110</v>
      </c>
      <c r="C28" s="87" t="s">
        <v>159</v>
      </c>
      <c r="D28" s="58">
        <v>555</v>
      </c>
      <c r="E28" s="41">
        <f t="shared" si="1"/>
        <v>229.16666666666666</v>
      </c>
      <c r="F28" s="9">
        <f t="shared" si="2"/>
        <v>26</v>
      </c>
      <c r="G28" s="44">
        <v>695</v>
      </c>
      <c r="H28" s="41">
        <f t="shared" si="7"/>
        <v>34.72222222222222</v>
      </c>
      <c r="I28" s="9">
        <f t="shared" si="4"/>
        <v>19</v>
      </c>
      <c r="J28" s="41">
        <f t="shared" si="5"/>
        <v>263.88888888888886</v>
      </c>
      <c r="K28" s="9">
        <f t="shared" si="6"/>
        <v>26</v>
      </c>
    </row>
    <row r="29" spans="1:42" ht="26.25">
      <c r="A29" s="80">
        <f t="shared" si="0"/>
        <v>27</v>
      </c>
      <c r="B29" s="57" t="s">
        <v>137</v>
      </c>
      <c r="C29" s="87" t="s">
        <v>101</v>
      </c>
      <c r="D29" s="58">
        <v>609</v>
      </c>
      <c r="E29" s="41">
        <f t="shared" si="1"/>
        <v>154.16666666666666</v>
      </c>
      <c r="F29" s="9">
        <f t="shared" si="2"/>
        <v>27</v>
      </c>
      <c r="G29" s="10">
        <v>778</v>
      </c>
      <c r="H29" s="41">
        <v>1</v>
      </c>
      <c r="I29" s="9">
        <f t="shared" si="4"/>
        <v>22</v>
      </c>
      <c r="J29" s="41">
        <f t="shared" si="5"/>
        <v>155.16666666666666</v>
      </c>
      <c r="K29" s="9">
        <f t="shared" si="6"/>
        <v>27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1:42" ht="26.25">
      <c r="A30" s="80">
        <f t="shared" si="0"/>
        <v>28</v>
      </c>
      <c r="B30" s="57" t="s">
        <v>122</v>
      </c>
      <c r="C30" s="79" t="s">
        <v>123</v>
      </c>
      <c r="D30" s="58">
        <v>647</v>
      </c>
      <c r="E30" s="41">
        <f t="shared" si="1"/>
        <v>101.38888888888889</v>
      </c>
      <c r="F30" s="9">
        <f t="shared" si="2"/>
        <v>28</v>
      </c>
      <c r="G30" s="44" t="s">
        <v>41</v>
      </c>
      <c r="H30" s="41">
        <f>IF(G30&lt;&gt;"",IF(ISNUMBER(G30),MAX(1000/TDE2*(TDE2-G30+MIN(G:G)),0),0),"")</f>
        <v>0</v>
      </c>
      <c r="I30" s="9">
        <f t="shared" si="4"/>
        <v>26</v>
      </c>
      <c r="J30" s="41">
        <f t="shared" si="5"/>
        <v>101.38888888888889</v>
      </c>
      <c r="K30" s="9">
        <f t="shared" si="6"/>
        <v>28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ht="26.25">
      <c r="A31" s="80">
        <f t="shared" si="0"/>
        <v>29</v>
      </c>
      <c r="B31" s="57" t="s">
        <v>135</v>
      </c>
      <c r="C31" s="87" t="s">
        <v>134</v>
      </c>
      <c r="D31" s="44">
        <v>810</v>
      </c>
      <c r="E31" s="41">
        <v>1</v>
      </c>
      <c r="F31" s="9">
        <f t="shared" si="2"/>
        <v>30</v>
      </c>
      <c r="G31" s="98">
        <v>660</v>
      </c>
      <c r="H31" s="41">
        <f>IF(G31&lt;&gt;"",IF(ISNUMBER(G31),MAX(1000/TDE2*(TDE2-G31+MIN(G:G)),0),0),"")</f>
        <v>83.33333333333333</v>
      </c>
      <c r="I31" s="9">
        <f t="shared" si="4"/>
        <v>16</v>
      </c>
      <c r="J31" s="41">
        <f t="shared" si="5"/>
        <v>84.33333333333333</v>
      </c>
      <c r="K31" s="9">
        <f t="shared" si="6"/>
        <v>29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1:42" ht="26.25">
      <c r="A32" s="80">
        <f t="shared" si="0"/>
        <v>30</v>
      </c>
      <c r="B32" s="57" t="s">
        <v>117</v>
      </c>
      <c r="C32" s="88" t="s">
        <v>116</v>
      </c>
      <c r="D32" s="44">
        <v>670</v>
      </c>
      <c r="E32" s="41">
        <f>IF(D32&lt;&gt;"",IF(ISNUMBER(D32),MAX(1000/TDE1*(TDE1-D32+MIN(D:D)),0),0),"")</f>
        <v>69.44444444444444</v>
      </c>
      <c r="F32" s="9">
        <f t="shared" si="2"/>
        <v>29</v>
      </c>
      <c r="G32" s="44" t="s">
        <v>41</v>
      </c>
      <c r="H32" s="41">
        <f>IF(G32&lt;&gt;"",IF(ISNUMBER(G32),MAX(1000/TDE2*(TDE2-G32+MIN(G:G)),0),0),"")</f>
        <v>0</v>
      </c>
      <c r="I32" s="9">
        <f t="shared" si="4"/>
        <v>26</v>
      </c>
      <c r="J32" s="41">
        <f t="shared" si="5"/>
        <v>69.44444444444444</v>
      </c>
      <c r="K32" s="9">
        <f t="shared" si="6"/>
        <v>30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26.25">
      <c r="A33" s="80">
        <f t="shared" si="0"/>
        <v>31</v>
      </c>
      <c r="B33" s="57" t="s">
        <v>124</v>
      </c>
      <c r="C33" s="79" t="s">
        <v>123</v>
      </c>
      <c r="D33" s="58">
        <v>1130</v>
      </c>
      <c r="E33" s="41">
        <v>1</v>
      </c>
      <c r="F33" s="9">
        <f t="shared" si="2"/>
        <v>30</v>
      </c>
      <c r="G33" s="44">
        <v>865</v>
      </c>
      <c r="H33" s="41">
        <v>1</v>
      </c>
      <c r="I33" s="9">
        <f t="shared" si="4"/>
        <v>22</v>
      </c>
      <c r="J33" s="41">
        <f t="shared" si="5"/>
        <v>2</v>
      </c>
      <c r="K33" s="9">
        <f t="shared" si="6"/>
        <v>31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</row>
    <row r="34" spans="1:42" ht="26.25">
      <c r="A34" s="80">
        <f t="shared" si="0"/>
        <v>32</v>
      </c>
      <c r="B34" s="57" t="s">
        <v>100</v>
      </c>
      <c r="C34" s="87" t="s">
        <v>98</v>
      </c>
      <c r="D34" s="58" t="s">
        <v>41</v>
      </c>
      <c r="E34" s="41">
        <f>IF(D34&lt;&gt;"",IF(ISNUMBER(D34),MAX(1000/TDE1*(TDE1-D34+MIN(D:D)),0),0),"")</f>
        <v>0</v>
      </c>
      <c r="F34" s="9">
        <f t="shared" si="2"/>
        <v>32</v>
      </c>
      <c r="G34" s="44">
        <v>760</v>
      </c>
      <c r="H34" s="41">
        <v>1</v>
      </c>
      <c r="I34" s="9">
        <f t="shared" si="4"/>
        <v>22</v>
      </c>
      <c r="J34" s="41">
        <f t="shared" si="5"/>
        <v>1</v>
      </c>
      <c r="K34" s="9">
        <f t="shared" si="6"/>
        <v>32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</row>
    <row r="35" spans="4:42" ht="12.75">
      <c r="D35" s="64"/>
      <c r="E35" s="85"/>
      <c r="F35" s="86"/>
      <c r="G35" s="64"/>
      <c r="H35" s="64"/>
      <c r="I35" s="64"/>
      <c r="J35" s="85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</row>
    <row r="36" spans="4:42" ht="12.75">
      <c r="D36" s="64"/>
      <c r="E36" s="85"/>
      <c r="F36" s="86"/>
      <c r="G36" s="64"/>
      <c r="H36" s="64"/>
      <c r="I36" s="64"/>
      <c r="J36" s="85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</row>
    <row r="37" spans="4:42" ht="12.75">
      <c r="D37" s="64"/>
      <c r="E37" s="85"/>
      <c r="F37" s="86"/>
      <c r="G37" s="64"/>
      <c r="H37" s="64"/>
      <c r="I37" s="64"/>
      <c r="J37" s="85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4:42" ht="12.75">
      <c r="D38" s="64"/>
      <c r="E38" s="85"/>
      <c r="F38" s="86"/>
      <c r="G38" s="64"/>
      <c r="H38" s="64"/>
      <c r="I38" s="64"/>
      <c r="J38" s="85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</row>
    <row r="39" spans="4:42" ht="12.75">
      <c r="D39" s="64"/>
      <c r="E39" s="85"/>
      <c r="F39" s="86"/>
      <c r="G39" s="64"/>
      <c r="H39" s="64"/>
      <c r="I39" s="64"/>
      <c r="J39" s="85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4:42" ht="12.75">
      <c r="D40" s="64"/>
      <c r="E40" s="85"/>
      <c r="F40" s="86"/>
      <c r="G40" s="64"/>
      <c r="H40" s="64"/>
      <c r="I40" s="64"/>
      <c r="J40" s="85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</row>
    <row r="41" spans="4:42" ht="12.75">
      <c r="D41" s="64"/>
      <c r="E41" s="85"/>
      <c r="F41" s="86"/>
      <c r="G41" s="64"/>
      <c r="H41" s="64"/>
      <c r="I41" s="64"/>
      <c r="J41" s="85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</row>
    <row r="42" spans="4:42" ht="12.75">
      <c r="D42" s="64"/>
      <c r="E42" s="85"/>
      <c r="F42" s="86"/>
      <c r="G42" s="64"/>
      <c r="H42" s="64"/>
      <c r="I42" s="64"/>
      <c r="J42" s="85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</row>
    <row r="43" spans="4:42" ht="12.75">
      <c r="D43" s="64"/>
      <c r="E43" s="85"/>
      <c r="F43" s="86"/>
      <c r="G43" s="64"/>
      <c r="H43" s="64"/>
      <c r="I43" s="64"/>
      <c r="J43" s="85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</row>
    <row r="44" spans="4:42" ht="12.75">
      <c r="D44" s="64"/>
      <c r="E44" s="85"/>
      <c r="F44" s="86"/>
      <c r="G44" s="64"/>
      <c r="H44" s="64"/>
      <c r="I44" s="64"/>
      <c r="J44" s="85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</row>
    <row r="45" spans="4:42" ht="12.75">
      <c r="D45" s="64"/>
      <c r="E45" s="85"/>
      <c r="F45" s="86"/>
      <c r="G45" s="64"/>
      <c r="H45" s="64"/>
      <c r="I45" s="64"/>
      <c r="J45" s="85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</row>
    <row r="46" spans="4:42" ht="12.75">
      <c r="D46" s="64"/>
      <c r="E46" s="85"/>
      <c r="F46" s="86"/>
      <c r="G46" s="64"/>
      <c r="H46" s="64"/>
      <c r="I46" s="64"/>
      <c r="J46" s="85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</row>
    <row r="47" spans="4:42" ht="12.75">
      <c r="D47" s="64"/>
      <c r="E47" s="85"/>
      <c r="F47" s="86"/>
      <c r="G47" s="64"/>
      <c r="H47" s="64"/>
      <c r="I47" s="64"/>
      <c r="J47" s="85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</row>
    <row r="48" spans="4:42" ht="12.75">
      <c r="D48" s="64"/>
      <c r="E48" s="85"/>
      <c r="F48" s="86"/>
      <c r="G48" s="64"/>
      <c r="H48" s="64"/>
      <c r="I48" s="64"/>
      <c r="J48" s="85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</row>
    <row r="49" spans="4:42" ht="12.75">
      <c r="D49" s="64"/>
      <c r="E49" s="85"/>
      <c r="F49" s="86"/>
      <c r="G49" s="64"/>
      <c r="H49" s="64"/>
      <c r="I49" s="64"/>
      <c r="J49" s="85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</row>
    <row r="50" spans="4:42" ht="12.75">
      <c r="D50" s="64"/>
      <c r="E50" s="85"/>
      <c r="F50" s="86"/>
      <c r="G50" s="64"/>
      <c r="H50" s="64"/>
      <c r="I50" s="64"/>
      <c r="J50" s="85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</row>
    <row r="51" spans="4:42" ht="12.75">
      <c r="D51" s="64"/>
      <c r="E51" s="85"/>
      <c r="F51" s="86"/>
      <c r="G51" s="64"/>
      <c r="H51" s="64"/>
      <c r="I51" s="64"/>
      <c r="J51" s="85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</row>
    <row r="52" spans="4:42" ht="12.75">
      <c r="D52" s="64"/>
      <c r="E52" s="85"/>
      <c r="F52" s="86"/>
      <c r="G52" s="64"/>
      <c r="H52" s="64"/>
      <c r="I52" s="64"/>
      <c r="J52" s="85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</row>
    <row r="53" spans="4:42" ht="12.75">
      <c r="D53" s="64"/>
      <c r="E53" s="85"/>
      <c r="F53" s="86"/>
      <c r="G53" s="64"/>
      <c r="H53" s="64"/>
      <c r="I53" s="64"/>
      <c r="J53" s="85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</row>
    <row r="54" spans="4:42" ht="12.75">
      <c r="D54" s="64"/>
      <c r="E54" s="85"/>
      <c r="F54" s="86"/>
      <c r="G54" s="64"/>
      <c r="H54" s="64"/>
      <c r="I54" s="64"/>
      <c r="J54" s="85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</row>
    <row r="55" spans="4:42" ht="12.75">
      <c r="D55" s="64"/>
      <c r="E55" s="85"/>
      <c r="F55" s="86"/>
      <c r="G55" s="64"/>
      <c r="H55" s="64"/>
      <c r="I55" s="64"/>
      <c r="J55" s="85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</row>
    <row r="56" spans="4:42" ht="12.75">
      <c r="D56" s="64"/>
      <c r="E56" s="85"/>
      <c r="F56" s="86"/>
      <c r="G56" s="64"/>
      <c r="H56" s="64"/>
      <c r="I56" s="64"/>
      <c r="J56" s="85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</row>
    <row r="57" spans="4:42" ht="12.75">
      <c r="D57" s="64"/>
      <c r="E57" s="85"/>
      <c r="F57" s="86"/>
      <c r="G57" s="64"/>
      <c r="H57" s="64"/>
      <c r="I57" s="64"/>
      <c r="J57" s="85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</row>
    <row r="58" spans="4:42" ht="12.75">
      <c r="D58" s="64"/>
      <c r="E58" s="85"/>
      <c r="F58" s="86"/>
      <c r="G58" s="64"/>
      <c r="H58" s="64"/>
      <c r="I58" s="64"/>
      <c r="J58" s="85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</row>
    <row r="59" spans="4:42" ht="12.75">
      <c r="D59" s="64"/>
      <c r="E59" s="85"/>
      <c r="F59" s="86"/>
      <c r="G59" s="64"/>
      <c r="H59" s="64"/>
      <c r="I59" s="64"/>
      <c r="J59" s="85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</row>
    <row r="60" spans="4:42" ht="12.75">
      <c r="D60" s="64"/>
      <c r="E60" s="85"/>
      <c r="F60" s="86"/>
      <c r="G60" s="64"/>
      <c r="H60" s="64"/>
      <c r="I60" s="64"/>
      <c r="J60" s="85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</row>
    <row r="61" spans="4:42" ht="12.75">
      <c r="D61" s="64"/>
      <c r="E61" s="85"/>
      <c r="F61" s="86"/>
      <c r="G61" s="64"/>
      <c r="H61" s="64"/>
      <c r="I61" s="64"/>
      <c r="J61" s="85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</row>
    <row r="62" spans="4:42" ht="12.75">
      <c r="D62" s="64"/>
      <c r="E62" s="85"/>
      <c r="F62" s="86"/>
      <c r="G62" s="64"/>
      <c r="H62" s="64"/>
      <c r="I62" s="64"/>
      <c r="J62" s="85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</row>
    <row r="63" spans="4:42" ht="12.75"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</row>
    <row r="64" spans="4:42" ht="12.75"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</row>
    <row r="65" spans="4:42" ht="12.75"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</row>
    <row r="66" spans="4:42" ht="12.75"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</row>
    <row r="67" spans="4:42" ht="12.75"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</row>
    <row r="68" spans="4:42" ht="12.75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</row>
    <row r="69" spans="4:42" ht="12.75"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</row>
    <row r="70" spans="4:42" ht="12.75"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</row>
    <row r="71" spans="4:42" ht="12.75"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</row>
    <row r="72" spans="4:42" ht="12.75"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</row>
    <row r="73" spans="4:42" ht="12.75"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</row>
    <row r="74" spans="4:42" ht="12.75"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</row>
    <row r="75" spans="4:42" ht="12.75"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</row>
    <row r="76" spans="4:42" ht="12.75"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</row>
    <row r="77" spans="4:42" ht="12.75"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</row>
    <row r="78" spans="4:42" ht="12.75"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</row>
    <row r="79" spans="4:42" ht="12.75"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</row>
    <row r="80" spans="4:42" ht="12.75"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</row>
    <row r="81" spans="4:42" ht="12.75"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</row>
    <row r="82" spans="4:42" ht="12.75"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</row>
    <row r="83" spans="4:42" ht="12.75"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</row>
    <row r="84" spans="4:42" ht="12.75"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</row>
    <row r="85" spans="4:42" ht="12.75"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</row>
    <row r="86" spans="4:42" ht="12.75"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</row>
    <row r="87" spans="4:42" ht="12.75"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</row>
    <row r="88" spans="4:42" ht="12.75"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</row>
    <row r="89" spans="4:42" ht="12.75"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</row>
    <row r="90" spans="4:42" ht="12.75"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</row>
    <row r="91" spans="4:42" ht="12.75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</row>
    <row r="92" spans="4:42" ht="12.75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</row>
    <row r="93" spans="4:42" ht="12.75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</row>
    <row r="94" spans="4:42" ht="12.75"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</row>
    <row r="95" spans="4:42" ht="12.75"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</row>
    <row r="96" spans="4:42" ht="12.75"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</row>
    <row r="97" spans="4:42" ht="12.75"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</row>
    <row r="98" spans="4:42" ht="12.75"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</row>
    <row r="99" spans="4:42" ht="12.75"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</row>
    <row r="100" spans="4:42" ht="12.75"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</row>
    <row r="101" spans="4:42" ht="12.75"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</row>
    <row r="102" spans="4:42" ht="12.75"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</row>
    <row r="103" spans="4:42" ht="12.75"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</row>
    <row r="104" spans="4:42" ht="12.75"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</row>
    <row r="105" spans="4:42" ht="12.75"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</row>
    <row r="106" spans="4:42" ht="12.75"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</row>
    <row r="107" spans="4:42" ht="12.75"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</row>
    <row r="108" spans="4:42" ht="12.75"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</row>
    <row r="109" spans="4:42" ht="12.75"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</row>
    <row r="110" spans="4:42" ht="12.75"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</row>
    <row r="111" spans="4:42" ht="12.75"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</row>
    <row r="112" spans="4:42" ht="12.75"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</row>
    <row r="113" spans="4:42" ht="12.75"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</row>
    <row r="114" spans="4:42" ht="12.75"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</row>
    <row r="115" spans="4:42" ht="12.75"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</row>
    <row r="116" spans="4:42" ht="12.75"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</row>
    <row r="117" spans="4:42" ht="12.75"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</row>
    <row r="118" spans="4:42" ht="12.75"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</row>
    <row r="119" spans="4:42" ht="12.75"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</row>
    <row r="120" spans="4:42" ht="12.75"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</row>
    <row r="121" spans="4:42" ht="12.75"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</row>
    <row r="122" spans="4:42" ht="12.75"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</row>
    <row r="123" spans="4:42" ht="12.75"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</row>
    <row r="124" spans="4:42" ht="12.75"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</row>
    <row r="125" spans="4:42" ht="12.75"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</row>
    <row r="126" spans="4:42" ht="12.75"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</row>
    <row r="127" spans="4:42" ht="12.75"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</row>
    <row r="128" spans="4:42" ht="12.75"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</row>
    <row r="129" spans="4:42" ht="12.75"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</row>
    <row r="130" spans="4:42" ht="12.75"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</row>
    <row r="131" spans="4:42" ht="12.75"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</row>
    <row r="132" spans="4:42" ht="12.75"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</row>
    <row r="133" spans="4:42" ht="12.75"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</row>
    <row r="134" spans="4:42" ht="12.75"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</row>
    <row r="135" spans="4:42" ht="12.75"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</row>
    <row r="136" spans="4:42" ht="12.75"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</row>
    <row r="137" spans="4:42" ht="12.75"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</row>
    <row r="138" spans="4:42" ht="12.75"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</row>
    <row r="139" spans="4:42" ht="12.75"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</row>
    <row r="140" spans="4:42" ht="12.75"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4:42" ht="12.75"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4:42" ht="12.75"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</row>
    <row r="143" spans="4:42" ht="12.75"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</row>
    <row r="144" spans="4:42" ht="12.75"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</row>
    <row r="145" spans="4:42" ht="12.75"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</row>
    <row r="146" spans="4:42" ht="12.75"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</row>
    <row r="147" spans="4:42" ht="12.75"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</row>
    <row r="148" spans="4:42" ht="12.75"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</row>
    <row r="149" spans="4:42" ht="12.75"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</row>
  </sheetData>
  <sheetProtection/>
  <mergeCells count="3">
    <mergeCell ref="A1:A2"/>
    <mergeCell ref="B1:B2"/>
    <mergeCell ref="C1:C2"/>
  </mergeCells>
  <printOptions horizontalCentered="1"/>
  <pageMargins left="0.5511811023622047" right="0.5905511811023623" top="0.5" bottom="0.5118110236220472" header="0.28" footer="0.5118110236220472"/>
  <pageSetup fitToHeight="2" fitToWidth="1" horizontalDpi="300" verticalDpi="300" orientation="portrait" paperSize="9" scale="86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0.375" style="0" customWidth="1"/>
    <col min="2" max="2" width="22.00390625" style="0" customWidth="1"/>
    <col min="3" max="3" width="10.50390625" style="0" customWidth="1"/>
  </cols>
  <sheetData>
    <row r="1" spans="1:3" ht="25.5" customHeight="1">
      <c r="A1" s="119" t="s">
        <v>161</v>
      </c>
      <c r="B1" s="119" t="s">
        <v>2</v>
      </c>
      <c r="C1" s="12" t="s">
        <v>9</v>
      </c>
    </row>
    <row r="2" spans="1:3" ht="32.25">
      <c r="A2" s="118"/>
      <c r="B2" s="118"/>
      <c r="C2" s="39" t="s">
        <v>17</v>
      </c>
    </row>
    <row r="3" spans="1:3" ht="12.75">
      <c r="A3" s="43" t="s">
        <v>162</v>
      </c>
      <c r="B3" s="42" t="s">
        <v>163</v>
      </c>
      <c r="C3" s="44">
        <v>0</v>
      </c>
    </row>
    <row r="4" spans="1:3" ht="12.75">
      <c r="A4" s="14" t="s">
        <v>164</v>
      </c>
      <c r="B4" s="42" t="s">
        <v>163</v>
      </c>
      <c r="C4" s="44">
        <v>0</v>
      </c>
    </row>
    <row r="5" spans="1:3" ht="12.75">
      <c r="A5" s="62" t="s">
        <v>165</v>
      </c>
      <c r="B5" s="55" t="s">
        <v>163</v>
      </c>
      <c r="C5" s="44">
        <v>0</v>
      </c>
    </row>
    <row r="6" spans="1:3" ht="12.75">
      <c r="A6" s="62" t="s">
        <v>166</v>
      </c>
      <c r="B6" s="55" t="s">
        <v>163</v>
      </c>
      <c r="C6" s="44">
        <v>0</v>
      </c>
    </row>
    <row r="7" spans="1:3" ht="12.75">
      <c r="A7" s="57" t="s">
        <v>167</v>
      </c>
      <c r="B7" s="55" t="s">
        <v>163</v>
      </c>
      <c r="C7" s="44">
        <v>0</v>
      </c>
    </row>
    <row r="8" spans="1:3" ht="12.75">
      <c r="A8" s="57" t="s">
        <v>168</v>
      </c>
      <c r="B8" s="55" t="s">
        <v>163</v>
      </c>
      <c r="C8" s="44">
        <v>0</v>
      </c>
    </row>
    <row r="9" spans="1:3" ht="12.75">
      <c r="A9" s="62" t="s">
        <v>169</v>
      </c>
      <c r="B9" s="55" t="s">
        <v>163</v>
      </c>
      <c r="C9" s="44">
        <v>0</v>
      </c>
    </row>
    <row r="10" spans="1:3" ht="12.75">
      <c r="A10" s="96" t="s">
        <v>170</v>
      </c>
      <c r="B10" s="97" t="s">
        <v>163</v>
      </c>
      <c r="C10" s="98">
        <v>0</v>
      </c>
    </row>
    <row r="11" spans="1:3" ht="12.75">
      <c r="A11" s="62" t="s">
        <v>171</v>
      </c>
      <c r="B11" s="55" t="s">
        <v>163</v>
      </c>
      <c r="C11" s="44">
        <v>0</v>
      </c>
    </row>
    <row r="12" spans="1:3" ht="12.75">
      <c r="A12" s="62" t="s">
        <v>172</v>
      </c>
      <c r="B12" s="55" t="s">
        <v>163</v>
      </c>
      <c r="C12" s="44">
        <v>0</v>
      </c>
    </row>
    <row r="13" spans="1:3" ht="12.75">
      <c r="A13" s="62" t="s">
        <v>173</v>
      </c>
      <c r="B13" s="55" t="s">
        <v>163</v>
      </c>
      <c r="C13" s="44">
        <v>0</v>
      </c>
    </row>
    <row r="14" spans="1:3" ht="12.75">
      <c r="A14" s="62" t="s">
        <v>174</v>
      </c>
      <c r="B14" s="55" t="s">
        <v>175</v>
      </c>
      <c r="C14" s="44">
        <v>0</v>
      </c>
    </row>
    <row r="15" spans="1:3" ht="12.75">
      <c r="A15" s="96" t="s">
        <v>177</v>
      </c>
      <c r="B15" s="97" t="s">
        <v>176</v>
      </c>
      <c r="C15" s="98">
        <v>0</v>
      </c>
    </row>
    <row r="16" spans="1:3" ht="12.75">
      <c r="A16" s="96" t="s">
        <v>178</v>
      </c>
      <c r="B16" s="97" t="s">
        <v>176</v>
      </c>
      <c r="C16" s="98">
        <v>0</v>
      </c>
    </row>
    <row r="17" spans="1:3" ht="12.75">
      <c r="A17" s="96" t="s">
        <v>179</v>
      </c>
      <c r="B17" s="97" t="s">
        <v>163</v>
      </c>
      <c r="C17" s="98">
        <v>10</v>
      </c>
    </row>
    <row r="18" spans="1:3" ht="12.75">
      <c r="A18" s="96" t="s">
        <v>180</v>
      </c>
      <c r="B18" s="97" t="s">
        <v>163</v>
      </c>
      <c r="C18" s="98">
        <v>90</v>
      </c>
    </row>
    <row r="19" spans="1:3" ht="12.75">
      <c r="A19" s="96" t="s">
        <v>181</v>
      </c>
      <c r="B19" s="97" t="s">
        <v>163</v>
      </c>
      <c r="C19" s="98">
        <v>110</v>
      </c>
    </row>
    <row r="20" spans="1:3" ht="12.75">
      <c r="A20" s="96" t="s">
        <v>182</v>
      </c>
      <c r="B20" s="97" t="s">
        <v>163</v>
      </c>
      <c r="C20" s="98">
        <v>110</v>
      </c>
    </row>
    <row r="21" spans="1:3" ht="12.75">
      <c r="A21" s="96" t="s">
        <v>183</v>
      </c>
      <c r="B21" s="97" t="s">
        <v>163</v>
      </c>
      <c r="C21" s="98">
        <v>130</v>
      </c>
    </row>
    <row r="22" spans="1:3" ht="12.75">
      <c r="A22" s="96" t="s">
        <v>184</v>
      </c>
      <c r="B22" s="97" t="s">
        <v>163</v>
      </c>
      <c r="C22" s="98">
        <v>140</v>
      </c>
    </row>
    <row r="23" spans="1:3" ht="12.75">
      <c r="A23" s="96" t="s">
        <v>185</v>
      </c>
      <c r="B23" s="97" t="s">
        <v>163</v>
      </c>
      <c r="C23" s="98">
        <v>180</v>
      </c>
    </row>
    <row r="24" spans="1:3" ht="12.75">
      <c r="A24" s="96" t="s">
        <v>186</v>
      </c>
      <c r="B24" s="97" t="s">
        <v>163</v>
      </c>
      <c r="C24" s="98">
        <v>190</v>
      </c>
    </row>
  </sheetData>
  <sheetProtection/>
  <mergeCells count="2">
    <mergeCell ref="A1:A2"/>
    <mergeCell ref="B1:B2"/>
  </mergeCells>
  <printOptions horizontalCentered="1"/>
  <pageMargins left="0.7874015748031497" right="0.7874015748031497" top="0.58" bottom="0.984251968503937" header="0.3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00390625" style="0" customWidth="1"/>
    <col min="2" max="2" width="23.50390625" style="0" customWidth="1"/>
    <col min="3" max="3" width="21.375" style="0" customWidth="1"/>
  </cols>
  <sheetData>
    <row r="1" spans="1:4" ht="12.75">
      <c r="A1" s="117" t="s">
        <v>0</v>
      </c>
      <c r="B1" s="119" t="s">
        <v>1</v>
      </c>
      <c r="C1" s="119" t="s">
        <v>2</v>
      </c>
      <c r="D1" s="12" t="s">
        <v>9</v>
      </c>
    </row>
    <row r="2" spans="1:4" ht="51" customHeight="1">
      <c r="A2" s="118"/>
      <c r="B2" s="118"/>
      <c r="C2" s="118"/>
      <c r="D2" s="39" t="s">
        <v>17</v>
      </c>
    </row>
    <row r="3" spans="1:4" ht="25.5" customHeight="1">
      <c r="A3" s="44">
        <v>1</v>
      </c>
      <c r="B3" s="56" t="s">
        <v>83</v>
      </c>
      <c r="C3" s="44" t="s">
        <v>82</v>
      </c>
      <c r="D3" s="61">
        <v>25</v>
      </c>
    </row>
    <row r="4" spans="1:4" ht="25.5" customHeight="1">
      <c r="A4" s="9">
        <v>2</v>
      </c>
      <c r="B4" s="43" t="s">
        <v>73</v>
      </c>
      <c r="C4" s="88" t="s">
        <v>40</v>
      </c>
      <c r="D4" s="17">
        <v>45</v>
      </c>
    </row>
    <row r="5" spans="1:4" ht="25.5" customHeight="1">
      <c r="A5" s="9">
        <v>3</v>
      </c>
      <c r="B5" s="56" t="s">
        <v>75</v>
      </c>
      <c r="C5" s="88" t="s">
        <v>74</v>
      </c>
      <c r="D5" s="17">
        <v>220</v>
      </c>
    </row>
    <row r="6" spans="1:4" ht="25.5" customHeight="1">
      <c r="A6" s="9" t="s">
        <v>41</v>
      </c>
      <c r="B6" s="57" t="s">
        <v>72</v>
      </c>
      <c r="C6" s="99" t="s">
        <v>74</v>
      </c>
      <c r="D6" s="60" t="s">
        <v>41</v>
      </c>
    </row>
    <row r="7" spans="1:4" ht="12.75" hidden="1">
      <c r="A7" s="63"/>
      <c r="B7" s="59"/>
      <c r="C7" s="82"/>
      <c r="D7" s="83"/>
    </row>
    <row r="8" spans="1:4" ht="12.75">
      <c r="A8" s="64"/>
      <c r="B8" s="64"/>
      <c r="C8" s="64"/>
      <c r="D8" s="64"/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73" bottom="0.984251968503937" header="0.5118110236220472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B1">
      <selection activeCell="D5" sqref="D5"/>
    </sheetView>
  </sheetViews>
  <sheetFormatPr defaultColWidth="9.00390625" defaultRowHeight="12.75"/>
  <sheetData>
    <row r="1" spans="1:12" ht="12.75">
      <c r="A1" s="126" t="s">
        <v>3</v>
      </c>
      <c r="B1" s="127"/>
      <c r="C1" s="128" t="s">
        <v>4</v>
      </c>
      <c r="D1" s="129"/>
      <c r="E1" s="130" t="s">
        <v>20</v>
      </c>
      <c r="F1" s="131"/>
      <c r="G1" s="132" t="s">
        <v>21</v>
      </c>
      <c r="H1" s="133"/>
      <c r="I1" s="123" t="s">
        <v>23</v>
      </c>
      <c r="J1" s="124"/>
      <c r="K1" s="125" t="s">
        <v>38</v>
      </c>
      <c r="L1" s="125"/>
    </row>
    <row r="2" spans="1:12" ht="12.75">
      <c r="A2" s="45" t="s">
        <v>5</v>
      </c>
      <c r="B2" s="45">
        <v>990</v>
      </c>
      <c r="C2" s="46" t="s">
        <v>5</v>
      </c>
      <c r="D2" s="46">
        <v>990</v>
      </c>
      <c r="E2" s="47" t="s">
        <v>5</v>
      </c>
      <c r="F2" s="47">
        <v>720</v>
      </c>
      <c r="G2" s="48" t="s">
        <v>5</v>
      </c>
      <c r="H2" s="48">
        <v>720</v>
      </c>
      <c r="I2" s="49" t="s">
        <v>5</v>
      </c>
      <c r="J2" s="49">
        <v>900</v>
      </c>
      <c r="K2" s="84" t="s">
        <v>5</v>
      </c>
      <c r="L2" s="84">
        <v>810</v>
      </c>
    </row>
    <row r="3" spans="1:12" ht="12.75">
      <c r="A3" s="45" t="s">
        <v>6</v>
      </c>
      <c r="B3" s="45">
        <v>1260</v>
      </c>
      <c r="C3" s="46" t="s">
        <v>6</v>
      </c>
      <c r="D3" s="46">
        <v>720</v>
      </c>
      <c r="E3" s="47" t="s">
        <v>6</v>
      </c>
      <c r="F3" s="47">
        <v>720</v>
      </c>
      <c r="G3" s="48" t="s">
        <v>6</v>
      </c>
      <c r="H3" s="48">
        <v>720</v>
      </c>
      <c r="I3" s="49"/>
      <c r="J3" s="49"/>
      <c r="K3" s="84"/>
      <c r="L3" s="84"/>
    </row>
    <row r="4" spans="1:12" ht="12.75">
      <c r="A4" s="45" t="s">
        <v>7</v>
      </c>
      <c r="B4" s="45">
        <v>810</v>
      </c>
      <c r="C4" s="46" t="s">
        <v>7</v>
      </c>
      <c r="D4" s="46">
        <v>1080</v>
      </c>
      <c r="E4" s="47" t="s">
        <v>7</v>
      </c>
      <c r="F4" s="47"/>
      <c r="G4" s="48" t="s">
        <v>7</v>
      </c>
      <c r="H4" s="48"/>
      <c r="I4" s="49"/>
      <c r="J4" s="49"/>
      <c r="K4" s="84"/>
      <c r="L4" s="84"/>
    </row>
    <row r="5" spans="1:12" ht="12.75">
      <c r="A5" s="45" t="s">
        <v>8</v>
      </c>
      <c r="B5" s="45"/>
      <c r="C5" s="46" t="s">
        <v>8</v>
      </c>
      <c r="D5" s="46"/>
      <c r="E5" s="47" t="s">
        <v>8</v>
      </c>
      <c r="F5" s="47"/>
      <c r="G5" s="48" t="s">
        <v>8</v>
      </c>
      <c r="H5" s="48"/>
      <c r="I5" s="49"/>
      <c r="J5" s="49"/>
      <c r="K5" s="84"/>
      <c r="L5" s="84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2008-09-15T17:03:45Z</cp:lastPrinted>
  <dcterms:created xsi:type="dcterms:W3CDTF">1998-06-05T10:25:00Z</dcterms:created>
  <dcterms:modified xsi:type="dcterms:W3CDTF">2010-01-02T15:41:02Z</dcterms:modified>
  <cp:category/>
  <cp:version/>
  <cp:contentType/>
  <cp:contentStatus/>
</cp:coreProperties>
</file>